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DPS 2467\Balkony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Pol'!$A$1:$X$150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1" i="12" l="1"/>
  <c r="E33" i="12"/>
  <c r="I64" i="1" l="1"/>
  <c r="I63" i="1"/>
  <c r="I62" i="1"/>
  <c r="I61" i="1"/>
  <c r="I60" i="1"/>
  <c r="I59" i="1"/>
  <c r="I58" i="1"/>
  <c r="I57" i="1"/>
  <c r="I56" i="1"/>
  <c r="I55" i="1"/>
  <c r="I54" i="1"/>
  <c r="I52" i="1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7" i="12"/>
  <c r="I27" i="12"/>
  <c r="K27" i="12"/>
  <c r="M27" i="12"/>
  <c r="O27" i="12"/>
  <c r="Q27" i="12"/>
  <c r="V27" i="12"/>
  <c r="G31" i="12"/>
  <c r="G17" i="12" s="1"/>
  <c r="I31" i="12"/>
  <c r="I17" i="12" s="1"/>
  <c r="K31" i="12"/>
  <c r="K17" i="12" s="1"/>
  <c r="M31" i="12"/>
  <c r="O31" i="12"/>
  <c r="Q31" i="12"/>
  <c r="V31" i="12"/>
  <c r="Q34" i="12"/>
  <c r="V34" i="12"/>
  <c r="G35" i="12"/>
  <c r="M35" i="12" s="1"/>
  <c r="M34" i="12" s="1"/>
  <c r="I35" i="12"/>
  <c r="I34" i="12" s="1"/>
  <c r="K35" i="12"/>
  <c r="O35" i="12"/>
  <c r="Q35" i="12"/>
  <c r="V35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K42" i="12"/>
  <c r="K34" i="12" s="1"/>
  <c r="M42" i="12"/>
  <c r="O42" i="12"/>
  <c r="O34" i="12" s="1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I48" i="12"/>
  <c r="K48" i="12"/>
  <c r="O48" i="12"/>
  <c r="Q48" i="12"/>
  <c r="V48" i="12"/>
  <c r="G49" i="12"/>
  <c r="M49" i="12" s="1"/>
  <c r="M48" i="12" s="1"/>
  <c r="I49" i="12"/>
  <c r="K49" i="12"/>
  <c r="O49" i="12"/>
  <c r="Q49" i="12"/>
  <c r="V49" i="12"/>
  <c r="G52" i="12"/>
  <c r="G51" i="12" s="1"/>
  <c r="I52" i="12"/>
  <c r="I51" i="12" s="1"/>
  <c r="K52" i="12"/>
  <c r="K51" i="12" s="1"/>
  <c r="M52" i="12"/>
  <c r="M51" i="12" s="1"/>
  <c r="O52" i="12"/>
  <c r="O51" i="12" s="1"/>
  <c r="Q52" i="12"/>
  <c r="Q51" i="12" s="1"/>
  <c r="V52" i="12"/>
  <c r="V51" i="12" s="1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62" i="12"/>
  <c r="G61" i="12" s="1"/>
  <c r="I62" i="12"/>
  <c r="I61" i="12" s="1"/>
  <c r="K62" i="12"/>
  <c r="K61" i="12" s="1"/>
  <c r="M62" i="12"/>
  <c r="M61" i="12" s="1"/>
  <c r="O62" i="12"/>
  <c r="O61" i="12" s="1"/>
  <c r="Q62" i="12"/>
  <c r="Q61" i="12" s="1"/>
  <c r="V62" i="12"/>
  <c r="V61" i="12" s="1"/>
  <c r="G64" i="12"/>
  <c r="G63" i="12" s="1"/>
  <c r="I64" i="12"/>
  <c r="I63" i="12" s="1"/>
  <c r="K64" i="12"/>
  <c r="K63" i="12" s="1"/>
  <c r="M64" i="12"/>
  <c r="O64" i="12"/>
  <c r="O63" i="12" s="1"/>
  <c r="Q64" i="12"/>
  <c r="Q63" i="12" s="1"/>
  <c r="V64" i="12"/>
  <c r="V63" i="12" s="1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7" i="12"/>
  <c r="I77" i="12"/>
  <c r="K77" i="12"/>
  <c r="M77" i="12"/>
  <c r="O77" i="12"/>
  <c r="Q77" i="12"/>
  <c r="V77" i="12"/>
  <c r="G80" i="12"/>
  <c r="I80" i="12"/>
  <c r="K80" i="12"/>
  <c r="M80" i="12"/>
  <c r="O80" i="12"/>
  <c r="Q80" i="12"/>
  <c r="V80" i="12"/>
  <c r="G82" i="12"/>
  <c r="G81" i="12" s="1"/>
  <c r="I82" i="12"/>
  <c r="I81" i="12" s="1"/>
  <c r="K82" i="12"/>
  <c r="K81" i="12" s="1"/>
  <c r="M82" i="12"/>
  <c r="O82" i="12"/>
  <c r="O81" i="12" s="1"/>
  <c r="Q82" i="12"/>
  <c r="Q81" i="12" s="1"/>
  <c r="V82" i="12"/>
  <c r="V81" i="12" s="1"/>
  <c r="G86" i="12"/>
  <c r="M86" i="12" s="1"/>
  <c r="I86" i="12"/>
  <c r="K86" i="12"/>
  <c r="O86" i="12"/>
  <c r="Q86" i="12"/>
  <c r="V86" i="12"/>
  <c r="G91" i="12"/>
  <c r="G90" i="12" s="1"/>
  <c r="I91" i="12"/>
  <c r="I90" i="12" s="1"/>
  <c r="K91" i="12"/>
  <c r="K90" i="12" s="1"/>
  <c r="M91" i="12"/>
  <c r="M90" i="12" s="1"/>
  <c r="O91" i="12"/>
  <c r="O90" i="12" s="1"/>
  <c r="Q91" i="12"/>
  <c r="Q90" i="12" s="1"/>
  <c r="V91" i="12"/>
  <c r="V90" i="12" s="1"/>
  <c r="I95" i="12"/>
  <c r="K95" i="12"/>
  <c r="O95" i="12"/>
  <c r="G96" i="12"/>
  <c r="I96" i="12"/>
  <c r="K96" i="12"/>
  <c r="M96" i="12"/>
  <c r="O96" i="12"/>
  <c r="Q96" i="12"/>
  <c r="Q95" i="12" s="1"/>
  <c r="V96" i="12"/>
  <c r="V95" i="12" s="1"/>
  <c r="G98" i="12"/>
  <c r="I98" i="12"/>
  <c r="K98" i="12"/>
  <c r="M98" i="12"/>
  <c r="O98" i="12"/>
  <c r="Q98" i="12"/>
  <c r="V98" i="12"/>
  <c r="G102" i="12"/>
  <c r="I102" i="12"/>
  <c r="K102" i="12"/>
  <c r="M102" i="12"/>
  <c r="O102" i="12"/>
  <c r="Q102" i="12"/>
  <c r="V102" i="12"/>
  <c r="G104" i="12"/>
  <c r="M104" i="12" s="1"/>
  <c r="M95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09" i="12"/>
  <c r="I109" i="12"/>
  <c r="K109" i="12"/>
  <c r="M109" i="12"/>
  <c r="G110" i="12"/>
  <c r="I110" i="12"/>
  <c r="K110" i="12"/>
  <c r="M110" i="12"/>
  <c r="O110" i="12"/>
  <c r="O109" i="12" s="1"/>
  <c r="Q110" i="12"/>
  <c r="Q109" i="12" s="1"/>
  <c r="V110" i="12"/>
  <c r="V109" i="12" s="1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V125" i="12"/>
  <c r="G128" i="12"/>
  <c r="G127" i="12" s="1"/>
  <c r="I128" i="12"/>
  <c r="I127" i="12" s="1"/>
  <c r="K128" i="12"/>
  <c r="K127" i="12" s="1"/>
  <c r="M128" i="12"/>
  <c r="O128" i="12"/>
  <c r="O127" i="12" s="1"/>
  <c r="Q128" i="12"/>
  <c r="Q127" i="12" s="1"/>
  <c r="V128" i="12"/>
  <c r="V127" i="12" s="1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I134" i="12"/>
  <c r="K134" i="12"/>
  <c r="M134" i="12"/>
  <c r="O134" i="12"/>
  <c r="Q134" i="12"/>
  <c r="V134" i="12"/>
  <c r="G136" i="12"/>
  <c r="G135" i="12" s="1"/>
  <c r="I136" i="12"/>
  <c r="I135" i="12" s="1"/>
  <c r="K136" i="12"/>
  <c r="K135" i="12" s="1"/>
  <c r="M136" i="12"/>
  <c r="O136" i="12"/>
  <c r="O135" i="12" s="1"/>
  <c r="Q136" i="12"/>
  <c r="Q135" i="12" s="1"/>
  <c r="V136" i="12"/>
  <c r="V135" i="12" s="1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AF140" i="12"/>
  <c r="G39" i="1" s="1"/>
  <c r="G42" i="1" s="1"/>
  <c r="I20" i="1"/>
  <c r="I19" i="1"/>
  <c r="I18" i="1"/>
  <c r="I17" i="1"/>
  <c r="I53" i="1" l="1"/>
  <c r="G140" i="12"/>
  <c r="Q17" i="12"/>
  <c r="O17" i="12"/>
  <c r="V17" i="12"/>
  <c r="G40" i="1"/>
  <c r="G41" i="1"/>
  <c r="AE140" i="12"/>
  <c r="G25" i="1"/>
  <c r="A25" i="1" s="1"/>
  <c r="M17" i="12"/>
  <c r="M81" i="12"/>
  <c r="M127" i="12"/>
  <c r="M63" i="12"/>
  <c r="M135" i="12"/>
  <c r="G95" i="12"/>
  <c r="M9" i="12"/>
  <c r="M8" i="12" s="1"/>
  <c r="G48" i="12"/>
  <c r="G34" i="12"/>
  <c r="J28" i="1"/>
  <c r="J26" i="1"/>
  <c r="G38" i="1"/>
  <c r="F38" i="1"/>
  <c r="J23" i="1"/>
  <c r="J24" i="1"/>
  <c r="J25" i="1"/>
  <c r="J27" i="1"/>
  <c r="E24" i="1"/>
  <c r="E26" i="1"/>
  <c r="F41" i="1" l="1"/>
  <c r="H41" i="1" s="1"/>
  <c r="I41" i="1" s="1"/>
  <c r="F40" i="1"/>
  <c r="H40" i="1" s="1"/>
  <c r="I40" i="1" s="1"/>
  <c r="F39" i="1"/>
  <c r="I16" i="1"/>
  <c r="I21" i="1" s="1"/>
  <c r="I65" i="1"/>
  <c r="G26" i="1"/>
  <c r="A26" i="1"/>
  <c r="J59" i="1" l="1"/>
  <c r="J63" i="1"/>
  <c r="J62" i="1"/>
  <c r="J61" i="1"/>
  <c r="J52" i="1"/>
  <c r="J54" i="1"/>
  <c r="J55" i="1"/>
  <c r="J56" i="1"/>
  <c r="J57" i="1"/>
  <c r="J60" i="1"/>
  <c r="J64" i="1"/>
  <c r="J53" i="1"/>
  <c r="J58" i="1"/>
  <c r="H39" i="1"/>
  <c r="H42" i="1" s="1"/>
  <c r="F42" i="1"/>
  <c r="I39" i="1"/>
  <c r="I42" i="1" s="1"/>
  <c r="J41" i="1" l="1"/>
  <c r="J40" i="1"/>
  <c r="J39" i="1"/>
  <c r="J42" i="1" s="1"/>
  <c r="G23" i="1"/>
  <c r="A23" i="1" s="1"/>
  <c r="G28" i="1"/>
  <c r="J65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<sst xmlns="http://schemas.openxmlformats.org/spreadsheetml/2006/main" count="697" uniqueCount="304">
  <si>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</si>
  <si>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</si>
  <si>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</si>
  <si>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</si>
  <si>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</si>
  <si>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</si>
  <si>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</si>
  <si>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</si>
  <si>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</si>
  <si>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</si>
  <si>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</si>
  <si>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</si>
  <si>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</si>
  <si>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</si>
  <si>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</si>
  <si>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</si>
  <si>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</si>
  <si>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</si>
  <si>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</si>
  <si>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</si>
  <si>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</si>
  <si>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</si>
  <si>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</si>
  <si>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</si>
  <si>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</si>
  <si>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</si>
  <si>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</si>
  <si>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</si>
  <si>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</si>
  <si>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</si>
  <si>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</si>
  <si>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</si>
  <si>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</si>
  <si>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</si>
  <si>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</si>
  <si>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</si>
  <si>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</si>
  <si>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</si>
  <si>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</si>
  <si>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</si>
  <si>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</si>
  <si>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</si>
  <si>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</si>
  <si>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</si>
  <si>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Rekonstrukce balkonů</t>
  </si>
  <si>
    <t>Objekt:</t>
  </si>
  <si>
    <t>Rozpočet:</t>
  </si>
  <si>
    <t>DPS 2467 - rekonstrukce balkonů</t>
  </si>
  <si>
    <t>MĚSTO UHERSKÝ BROD</t>
  </si>
  <si>
    <t>Masarykovo nám.100</t>
  </si>
  <si>
    <t>Uherský Brod</t>
  </si>
  <si>
    <t>68817</t>
  </si>
  <si>
    <t>00291463</t>
  </si>
  <si>
    <t>Stavba</t>
  </si>
  <si>
    <t>Celkem za stavbu</t>
  </si>
  <si>
    <t>CZK</t>
  </si>
  <si>
    <t>#POPS</t>
  </si>
  <si>
    <t>Popis stavby: 001 - DPS 2467 - rekonstrukce balkonů</t>
  </si>
  <si>
    <t>#POPO</t>
  </si>
  <si>
    <t>Popis objektu: 001 - Rekonstrukce balkonů</t>
  </si>
  <si>
    <t>#POPR</t>
  </si>
  <si>
    <t>Popis rozpočtu: 001 - Rekonstrukce balkonů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</si>
  <si>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</si>
  <si>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</si>
  <si>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</si>
  <si>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</si>
  <si>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</si>
  <si>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</si>
  <si>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</si>
  <si>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</si>
  <si>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</si>
  <si>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</si>
  <si>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</si>
  <si>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</si>
  <si>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</si>
  <si>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</si>
  <si>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</si>
  <si>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</si>
  <si>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</si>
  <si>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</si>
  <si>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</si>
  <si>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</si>
  <si>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</si>
  <si>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</si>
  <si>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</si>
  <si>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</si>
  <si>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</si>
  <si>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</si>
  <si>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</si>
  <si>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</si>
  <si>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</si>
  <si>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</si>
  <si>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</si>
  <si>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</si>
  <si>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</si>
  <si>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</si>
  <si>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</si>
  <si>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</si>
  <si>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</si>
  <si>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</si>
  <si>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</si>
  <si>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</si>
  <si>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</si>
  <si>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</si>
  <si>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</si>
  <si>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</si>
  <si>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</si>
  <si>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</si>
  <si>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</si>
  <si>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</si>
  <si>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</si>
  <si>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</si>
  <si>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</si>
  <si>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</si>
  <si>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</si>
  <si>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</si>
  <si>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</si>
  <si>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</si>
  <si>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622454511R00</t>
  </si>
  <si>
    <t>Oprava vnějších omítek cement.,hladkých do 50 %</t>
  </si>
  <si>
    <t>m2</t>
  </si>
  <si>
    <t>RTS 22/ I</t>
  </si>
  <si>
    <t>Indiv</t>
  </si>
  <si>
    <t>Práce</t>
  </si>
  <si>
    <t>POL1_</t>
  </si>
  <si>
    <t xml:space="preserve">vyspravení poškozených čel balkonů : </t>
  </si>
  <si>
    <t>VV</t>
  </si>
  <si>
    <t>B1 - 6 ks : (18,6+1+1)*6*0,1</t>
  </si>
  <si>
    <t>B2 - 4 ks : (18,6+1+1+0,5+0,5)*4*0,1</t>
  </si>
  <si>
    <t>622477128R00</t>
  </si>
  <si>
    <t>Oprava vnější omítky hladké stěn,sl.II,do 80 %,SMS</t>
  </si>
  <si>
    <t xml:space="preserve">Oprava po odstraněných soklících : </t>
  </si>
  <si>
    <t>B1 - 6 ks : 18,6*6*0,1</t>
  </si>
  <si>
    <t>B2 - 4 ks : 18,6*4*0,1</t>
  </si>
  <si>
    <t>632413120R00</t>
  </si>
  <si>
    <t>Potěr ze SMS Knauf, ruční zpracování, tl. 20 mm pro venkovní použití</t>
  </si>
  <si>
    <t>balkon B1 : ((1*0,12)*4)*6</t>
  </si>
  <si>
    <t>balkon B2 : ((1*0,12)*4)*4</t>
  </si>
  <si>
    <t>632413160R00</t>
  </si>
  <si>
    <t>Potěr ze SMS Knauf, ruční zpracování, tl. 60 mm pro venkovní použití</t>
  </si>
  <si>
    <t>Odkaz na mn. položky pořadí 3 : 4,80000</t>
  </si>
  <si>
    <t>632922991R00</t>
  </si>
  <si>
    <t>Kladení dlaždic na terče, čelní - zádržná lišta</t>
  </si>
  <si>
    <t>m</t>
  </si>
  <si>
    <t>2/K</t>
  </si>
  <si>
    <t>POP</t>
  </si>
  <si>
    <t>balkony typu B1 - 6ks : (18,6+1+1)*6</t>
  </si>
  <si>
    <t>balkony typu B2 - 4ks : (18,6+1+1+0,5+0,5+0,6)*4</t>
  </si>
  <si>
    <t>632922953R00</t>
  </si>
  <si>
    <t>Kladení dlaždic 60x60 cm na terče plast.</t>
  </si>
  <si>
    <t>pevná výška terče. Kladení vč. přířezů dlažby.</t>
  </si>
  <si>
    <t>balkony typu B1 1NP+2NP+3NP+4NP : (2+2+2+0)*18,6</t>
  </si>
  <si>
    <t>balkony typu B2 1NP+2NP+3NP+4NP : (1+1+1+1)*24,6</t>
  </si>
  <si>
    <t>59245502R</t>
  </si>
  <si>
    <t>Dlaždice betonová 600x600x20 cm šedá</t>
  </si>
  <si>
    <t>Vlastní</t>
  </si>
  <si>
    <t>Specifikace</t>
  </si>
  <si>
    <t>POL3_</t>
  </si>
  <si>
    <t>Keramická dlažba v imitaci betonové stěrky, protisluz R10</t>
  </si>
  <si>
    <t>941941031R00</t>
  </si>
  <si>
    <t>Montáž lešení leh.řad.s podlahami,š.do 1 m, H 10 m</t>
  </si>
  <si>
    <t>Pavilon A jih : 22*12</t>
  </si>
  <si>
    <t>Pavilon B+C jih : 44*10</t>
  </si>
  <si>
    <t>941941191R00</t>
  </si>
  <si>
    <t>Příplatek za každý měsíc použití lešení k pol.1031</t>
  </si>
  <si>
    <t>704*1,5</t>
  </si>
  <si>
    <t>941941831R00</t>
  </si>
  <si>
    <t>Demontáž lešení leh.řad.s podlahami,š.1 m, H 10 m</t>
  </si>
  <si>
    <t>Odkaz na mn. položky pořadí 8 : 704,00000</t>
  </si>
  <si>
    <t>944944011R00</t>
  </si>
  <si>
    <t>Montáž ochranné sítě z umělých vláken</t>
  </si>
  <si>
    <t>Kalkul</t>
  </si>
  <si>
    <t>944944031R00</t>
  </si>
  <si>
    <t>Příplatek za každý měsíc použití sítí k pol. 4011</t>
  </si>
  <si>
    <t>1,5 měsíce : 704*1,5</t>
  </si>
  <si>
    <t>944944081R00</t>
  </si>
  <si>
    <t>Demontáž ochranné sítě z umělých vláken</t>
  </si>
  <si>
    <t>Odkaz na mn. položky pořadí 11 : 704,00000</t>
  </si>
  <si>
    <t>952901114R00</t>
  </si>
  <si>
    <t>Vyčištění budov o výšce podlaží nad 4 m</t>
  </si>
  <si>
    <t>Odkaz na mn. položky pořadí 6 : 210,00000</t>
  </si>
  <si>
    <t>965042121RT1</t>
  </si>
  <si>
    <t>Bourání mazanin betonových tl. 10 cm, pl. 1 m2 ručně tl. mazaniny 5 - 8 cm</t>
  </si>
  <si>
    <t>m3</t>
  </si>
  <si>
    <t>balkon B1 : (1*0,12*0,08*4)*6</t>
  </si>
  <si>
    <t>balkon B2 : (1*0,12*0,08*4)*4</t>
  </si>
  <si>
    <t>965081712R00</t>
  </si>
  <si>
    <t>Bourání dlažeb keramických tl.10 mm, pl. do 1 m2</t>
  </si>
  <si>
    <t>965081802R00</t>
  </si>
  <si>
    <t>Bourání soklíků z dlažeb</t>
  </si>
  <si>
    <t>odbourání poškozených čel balkonů : ((18,6+1+1)*6)+((18,6+1+1+0,5+0,5)*4)</t>
  </si>
  <si>
    <t>999281108R00</t>
  </si>
  <si>
    <t>Přesun hmot pro opravy a údržbu do výšky 12 m</t>
  </si>
  <si>
    <t>t</t>
  </si>
  <si>
    <t>Přesun hmot</t>
  </si>
  <si>
    <t>POL7_</t>
  </si>
  <si>
    <t>712361701RT1</t>
  </si>
  <si>
    <t>Povlaková krytina střech do 10°, fólií volně 1 vrstva - fólie ve specifikaci</t>
  </si>
  <si>
    <t>lemování zdi + zatažení izolace u balk. dveří : (0,12+0,12+0,08)*1,2*40</t>
  </si>
  <si>
    <t>712378003R00</t>
  </si>
  <si>
    <t>Okapnice Pz. 0,6mm poplast pro napojení izolační PVC fólie, RŠ 330 mm</t>
  </si>
  <si>
    <t>1/K</t>
  </si>
  <si>
    <t>balkony typu B1 - 6ks : 6*21</t>
  </si>
  <si>
    <t>balkony typu B2 - 4ks : 4*22</t>
  </si>
  <si>
    <t>712391171R00</t>
  </si>
  <si>
    <t>Povlaková krytina do 10°, podklad. textilie</t>
  </si>
  <si>
    <t>712871801RT1</t>
  </si>
  <si>
    <t>Samostatné vytažení izolace, fólií PVC polož.volně 1 vrstva - folie ve specifikaci</t>
  </si>
  <si>
    <t>283220012R</t>
  </si>
  <si>
    <t>Fólie izolační tl. 1,5 mm PVC-P s PES výztuží, šedá</t>
  </si>
  <si>
    <t>SPCM</t>
  </si>
  <si>
    <t>RTS 19/ I</t>
  </si>
  <si>
    <t>(např DEKPLAN 76 tl. 1,5mm)</t>
  </si>
  <si>
    <t>210*1,12</t>
  </si>
  <si>
    <t>69366058R</t>
  </si>
  <si>
    <t>Netkaná geotextilie 100% PP 500 g/m2</t>
  </si>
  <si>
    <t>zpevněná vpichováním</t>
  </si>
  <si>
    <t>textilie * 10% prořez : 210*1,1</t>
  </si>
  <si>
    <t>998712102R00</t>
  </si>
  <si>
    <t>Přesun hmot pro povlakové krytiny, výšky do 12 m</t>
  </si>
  <si>
    <t>764813122R00</t>
  </si>
  <si>
    <t>Lemování zdí z poplastovaného Pz plechu 0,6mm, rš 200 mm</t>
  </si>
  <si>
    <t>3/K ochrana vytažení izolace</t>
  </si>
  <si>
    <t>balkony typu B1 - 6ks : 6*15,5</t>
  </si>
  <si>
    <t>balkony typu B2 - 4ks : 4*15,5</t>
  </si>
  <si>
    <t>764813124R00</t>
  </si>
  <si>
    <t>4/K corachra vytažení izolace v místě otvorů</t>
  </si>
  <si>
    <t>balkony typu B1 - 6ks : 6*4</t>
  </si>
  <si>
    <t>balkony typu B2 - 4ks : 4*4</t>
  </si>
  <si>
    <t>767131110.NC</t>
  </si>
  <si>
    <t>Úprava zámečníckého výrobku - dělících stěn</t>
  </si>
  <si>
    <t>ks</t>
  </si>
  <si>
    <t>Úprava stávající  ocelové dělící stěny na balkoně - zkrácení o cca 100 mm</t>
  </si>
  <si>
    <t>Zámečnický výrobek Z/7=26 ks a Z/8=4 ks</t>
  </si>
  <si>
    <t>Z/7+Z/8 : 26+4</t>
  </si>
  <si>
    <t>771101210R00</t>
  </si>
  <si>
    <t>Penetrace podkladu pod dlažby</t>
  </si>
  <si>
    <t>penetrace dlažba : 4,8</t>
  </si>
  <si>
    <t>771578012R00</t>
  </si>
  <si>
    <t>Výplň spáry silikonem</t>
  </si>
  <si>
    <t>viz výkres detail u dveří</t>
  </si>
  <si>
    <t>balkon B1 : 1*4*6</t>
  </si>
  <si>
    <t>balkon B2 : 1*4*4</t>
  </si>
  <si>
    <t>771579795R00</t>
  </si>
  <si>
    <t>Příplatek za spárování vodotěsnou hmotou - plošně</t>
  </si>
  <si>
    <t>RTS 19/ II</t>
  </si>
  <si>
    <t>771775109R00</t>
  </si>
  <si>
    <t>Montáž podlah keram.vnější, hladké, tmel, 30x30 cm</t>
  </si>
  <si>
    <t>Odkaz na mn. položky pořadí 31 : 4,80000</t>
  </si>
  <si>
    <t>597643202</t>
  </si>
  <si>
    <t>Keramická dlažba mrazuvzdorná, tl. 11 mm</t>
  </si>
  <si>
    <t>dlažba x 15% prořez : 9,6*1,15</t>
  </si>
  <si>
    <t>998771102R00</t>
  </si>
  <si>
    <t>Přesun hmot pro podlahy z dlaždic, výšky do 12 m</t>
  </si>
  <si>
    <t>783102811R00</t>
  </si>
  <si>
    <t>Odstranění nátěrů z ocel.konstrukcí "B", obroušením</t>
  </si>
  <si>
    <t xml:space="preserve">Zelená barva : </t>
  </si>
  <si>
    <t>Z/1 - 18+18 ks : (1,25*2,25*2)*36</t>
  </si>
  <si>
    <t>Z/2 - 6+6 ks : (1,25*2,25*2)*16</t>
  </si>
  <si>
    <t>Z/5 - 6+6 ks : (1,25*1,00*2)*12</t>
  </si>
  <si>
    <t>Z/7 - 9+9ks : 1,9*0,9*2*18</t>
  </si>
  <si>
    <t xml:space="preserve">Hnědá barva : </t>
  </si>
  <si>
    <t>Z/1 - 16 ks : (1,25*2,25*2)*16</t>
  </si>
  <si>
    <t>Z/4 - 24 ks : (1,25*1,62*2)*24</t>
  </si>
  <si>
    <t>Z/5 - 8 ks : (1,25*1*2)*8</t>
  </si>
  <si>
    <t>Z/6 - 8 ks : (1,25*0,5*2)*8</t>
  </si>
  <si>
    <t>Z/7 - 8 ks : 1,9*0,9*2*8</t>
  </si>
  <si>
    <t>Z/8 - 4 ks : 1,9*1,65*2*4</t>
  </si>
  <si>
    <t>783124220R00</t>
  </si>
  <si>
    <t>Nátěr syntetický OK "B" 1x + 2x email</t>
  </si>
  <si>
    <t>Odkaz na mn. položky pořadí 35 : 653,70000</t>
  </si>
  <si>
    <t>783904811R00</t>
  </si>
  <si>
    <t>Odrezivění kovových konstrukcí</t>
  </si>
  <si>
    <t>979011111R00</t>
  </si>
  <si>
    <t>Svislá doprava suti a vybour. hmot za 2.NP a 1.PP</t>
  </si>
  <si>
    <t>Přesun suti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</si>
  <si>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</si>
  <si>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</si>
  <si>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</si>
  <si>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</si>
  <si>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</si>
  <si>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</si>
  <si>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</si>
  <si>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</si>
  <si>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</si>
  <si>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</si>
  <si>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</si>
  <si>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</si>
  <si>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</si>
  <si>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RTS 20/ I</t>
  </si>
  <si>
    <t>005121 R</t>
  </si>
  <si>
    <t>Zařízení staveniště</t>
  </si>
  <si>
    <t>Soubor</t>
  </si>
  <si>
    <t>VRN</t>
  </si>
  <si>
    <t>POL99_2</t>
  </si>
  <si>
    <t>005121030R</t>
  </si>
  <si>
    <t>Odstranění zařízení staveniště</t>
  </si>
  <si>
    <t>005124010R</t>
  </si>
  <si>
    <t>Koordinační činnost</t>
  </si>
  <si>
    <t>SUM</t>
  </si>
  <si>
    <t>Poznámky uchazeče k zadání</t>
  </si>
  <si>
    <t>POPUZIV</t>
  </si>
  <si>
    <t>END</t>
  </si>
  <si>
    <t>dlažba x 25% prořez : 210*1,25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</si>
</sst>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12" sqref="B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8" t="s">
        <v>24</v>
      </c>
      <c r="C2" s="79"/>
      <c r="D2" s="80" t="s">
        <v>43</v>
      </c>
      <c r="E2" s="202" t="s">
        <v>47</v>
      </c>
      <c r="F2" s="203"/>
      <c r="G2" s="203"/>
      <c r="H2" s="203"/>
      <c r="I2" s="203"/>
      <c r="J2" s="204"/>
      <c r="O2" s="1"/>
    </row>
    <row r="3" spans="1:15" ht="27" customHeight="1" x14ac:dyDescent="0.2">
      <c r="A3" s="2"/>
      <c r="B3" s="81" t="s">
        <v>45</v>
      </c>
      <c r="C3" s="79"/>
      <c r="D3" s="82" t="s">
        <v>43</v>
      </c>
      <c r="E3" s="205" t="s">
        <v>44</v>
      </c>
      <c r="F3" s="206"/>
      <c r="G3" s="206"/>
      <c r="H3" s="206"/>
      <c r="I3" s="206"/>
      <c r="J3" s="207"/>
    </row>
    <row r="4" spans="1:15" ht="23.25" customHeight="1" x14ac:dyDescent="0.2">
      <c r="A4" s="76">
        <v>581</v>
      </c>
      <c r="B4" s="83" t="s">
        <v>46</v>
      </c>
      <c r="C4" s="84"/>
      <c r="D4" s="85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 t="s">
        <v>48</v>
      </c>
      <c r="E5" s="221"/>
      <c r="F5" s="221"/>
      <c r="G5" s="221"/>
      <c r="H5" s="18" t="s">
        <v>42</v>
      </c>
      <c r="I5" s="86" t="s">
        <v>52</v>
      </c>
      <c r="J5" s="8"/>
    </row>
    <row r="6" spans="1:15" ht="15.75" customHeight="1" x14ac:dyDescent="0.2">
      <c r="A6" s="2"/>
      <c r="B6" s="28"/>
      <c r="C6" s="55"/>
      <c r="D6" s="222" t="s">
        <v>49</v>
      </c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51</v>
      </c>
      <c r="E7" s="224" t="s">
        <v>50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9"/>
      <c r="E11" s="209"/>
      <c r="F11" s="209"/>
      <c r="G11" s="209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SUMIF(F52:F64,A16,I52:I64)+SUMIF(F52:F64,"PSU",I52:I64)</f>
        <v>0</v>
      </c>
      <c r="J16" s="201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SUMIF(F52:F64,A17,I52:I64)</f>
        <v>0</v>
      </c>
      <c r="J17" s="201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SUMIF(F52:F64,A18,I52:I64)</f>
        <v>0</v>
      </c>
      <c r="J18" s="201"/>
    </row>
    <row r="19" spans="1:10" ht="23.25" customHeight="1" x14ac:dyDescent="0.2">
      <c r="A19" s="141" t="s">
        <v>89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SUMIF(F52:F64,A19,I52:I64)</f>
        <v>0</v>
      </c>
      <c r="J19" s="201"/>
    </row>
    <row r="20" spans="1:10" ht="23.25" customHeight="1" x14ac:dyDescent="0.2">
      <c r="A20" s="141" t="s">
        <v>90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SUMIF(F52:F64,A20,I52:I64)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7">
        <f>A23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6">
        <f>A25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8">
        <f>CenaCelkem-(ZakladDPHSni+DPHSni+ZakladDPHZakl+DPHZakl)</f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33">
        <f>ZakladDPHSniVypocet+ZakladDPHZaklVypocet</f>
        <v>0</v>
      </c>
      <c r="H28" s="233"/>
      <c r="I28" s="233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32">
        <f>A27</f>
        <v>0</v>
      </c>
      <c r="H29" s="232"/>
      <c r="I29" s="232"/>
      <c r="J29" s="122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53</v>
      </c>
      <c r="C39" s="238"/>
      <c r="D39" s="238"/>
      <c r="E39" s="238"/>
      <c r="F39" s="102">
        <f>'001 001 Pol'!AE140</f>
        <v>0</v>
      </c>
      <c r="G39" s="103">
        <f>'001 001 Pol'!AF140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43</v>
      </c>
      <c r="C40" s="239" t="s">
        <v>44</v>
      </c>
      <c r="D40" s="239"/>
      <c r="E40" s="239"/>
      <c r="F40" s="107">
        <f>'001 001 Pol'!AE140</f>
        <v>0</v>
      </c>
      <c r="G40" s="108">
        <f>'001 001 Pol'!AF140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238" t="s">
        <v>44</v>
      </c>
      <c r="D41" s="238"/>
      <c r="E41" s="238"/>
      <c r="F41" s="111">
        <f>'001 001 Pol'!AE140</f>
        <v>0</v>
      </c>
      <c r="G41" s="104">
        <f>'001 001 Pol'!AF140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40" t="s">
        <v>54</v>
      </c>
      <c r="C42" s="241"/>
      <c r="D42" s="241"/>
      <c r="E42" s="242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4" spans="1:10" x14ac:dyDescent="0.2">
      <c r="A44" t="s">
        <v>56</v>
      </c>
      <c r="B44" t="s">
        <v>57</v>
      </c>
    </row>
    <row r="45" spans="1:10" x14ac:dyDescent="0.2">
      <c r="A45" t="s">
        <v>58</v>
      </c>
      <c r="B45" t="s">
        <v>59</v>
      </c>
    </row>
    <row r="46" spans="1:10" x14ac:dyDescent="0.2">
      <c r="A46" t="s">
        <v>60</v>
      </c>
      <c r="B46" t="s">
        <v>61</v>
      </c>
    </row>
    <row r="49" spans="1:10" ht="15.75" x14ac:dyDescent="0.25">
      <c r="B49" s="123" t="s">
        <v>62</v>
      </c>
    </row>
    <row r="51" spans="1:10" ht="25.5" customHeight="1" x14ac:dyDescent="0.2">
      <c r="A51" s="125"/>
      <c r="B51" s="128" t="s">
        <v>18</v>
      </c>
      <c r="C51" s="128" t="s">
        <v>6</v>
      </c>
      <c r="D51" s="129"/>
      <c r="E51" s="129"/>
      <c r="F51" s="130" t="s">
        <v>63</v>
      </c>
      <c r="G51" s="130"/>
      <c r="H51" s="130"/>
      <c r="I51" s="130" t="s">
        <v>31</v>
      </c>
      <c r="J51" s="130" t="s">
        <v>0</v>
      </c>
    </row>
    <row r="52" spans="1:10" ht="36.75" customHeight="1" x14ac:dyDescent="0.2">
      <c r="A52" s="126"/>
      <c r="B52" s="131" t="s">
        <v>64</v>
      </c>
      <c r="C52" s="243" t="s">
        <v>65</v>
      </c>
      <c r="D52" s="244"/>
      <c r="E52" s="244"/>
      <c r="F52" s="137" t="s">
        <v>26</v>
      </c>
      <c r="G52" s="138"/>
      <c r="H52" s="138"/>
      <c r="I52" s="138">
        <f>'001 001 Pol'!G8</f>
        <v>0</v>
      </c>
      <c r="J52" s="135" t="str">
        <f>IF(I65=0,"",I52/I65*100)</f>
        <v/>
      </c>
    </row>
    <row r="53" spans="1:10" ht="36.75" customHeight="1" x14ac:dyDescent="0.2">
      <c r="A53" s="126"/>
      <c r="B53" s="131" t="s">
        <v>66</v>
      </c>
      <c r="C53" s="243" t="s">
        <v>67</v>
      </c>
      <c r="D53" s="244"/>
      <c r="E53" s="244"/>
      <c r="F53" s="137" t="s">
        <v>26</v>
      </c>
      <c r="G53" s="138"/>
      <c r="H53" s="138"/>
      <c r="I53" s="138">
        <f>'001 001 Pol'!G17</f>
        <v>0</v>
      </c>
      <c r="J53" s="135" t="str">
        <f>IF(I65=0,"",I53/I65*100)</f>
        <v/>
      </c>
    </row>
    <row r="54" spans="1:10" ht="36.75" customHeight="1" x14ac:dyDescent="0.2">
      <c r="A54" s="126"/>
      <c r="B54" s="131" t="s">
        <v>68</v>
      </c>
      <c r="C54" s="243" t="s">
        <v>69</v>
      </c>
      <c r="D54" s="244"/>
      <c r="E54" s="244"/>
      <c r="F54" s="137" t="s">
        <v>26</v>
      </c>
      <c r="G54" s="138"/>
      <c r="H54" s="138"/>
      <c r="I54" s="138">
        <f>'001 001 Pol'!G34</f>
        <v>0</v>
      </c>
      <c r="J54" s="135" t="str">
        <f>IF(I65=0,"",I54/I65*100)</f>
        <v/>
      </c>
    </row>
    <row r="55" spans="1:10" ht="36.75" customHeight="1" x14ac:dyDescent="0.2">
      <c r="A55" s="126"/>
      <c r="B55" s="131" t="s">
        <v>70</v>
      </c>
      <c r="C55" s="243" t="s">
        <v>71</v>
      </c>
      <c r="D55" s="244"/>
      <c r="E55" s="244"/>
      <c r="F55" s="137" t="s">
        <v>26</v>
      </c>
      <c r="G55" s="138"/>
      <c r="H55" s="138"/>
      <c r="I55" s="138">
        <f>'001 001 Pol'!G48</f>
        <v>0</v>
      </c>
      <c r="J55" s="135" t="str">
        <f>IF(I65=0,"",I55/I65*100)</f>
        <v/>
      </c>
    </row>
    <row r="56" spans="1:10" ht="36.75" customHeight="1" x14ac:dyDescent="0.2">
      <c r="A56" s="126"/>
      <c r="B56" s="131" t="s">
        <v>72</v>
      </c>
      <c r="C56" s="243" t="s">
        <v>73</v>
      </c>
      <c r="D56" s="244"/>
      <c r="E56" s="244"/>
      <c r="F56" s="137" t="s">
        <v>26</v>
      </c>
      <c r="G56" s="138"/>
      <c r="H56" s="138"/>
      <c r="I56" s="138">
        <f>'001 001 Pol'!G51</f>
        <v>0</v>
      </c>
      <c r="J56" s="135" t="str">
        <f>IF(I65=0,"",I56/I65*100)</f>
        <v/>
      </c>
    </row>
    <row r="57" spans="1:10" ht="36.75" customHeight="1" x14ac:dyDescent="0.2">
      <c r="A57" s="126"/>
      <c r="B57" s="131" t="s">
        <v>74</v>
      </c>
      <c r="C57" s="243" t="s">
        <v>75</v>
      </c>
      <c r="D57" s="244"/>
      <c r="E57" s="244"/>
      <c r="F57" s="137" t="s">
        <v>26</v>
      </c>
      <c r="G57" s="138"/>
      <c r="H57" s="138"/>
      <c r="I57" s="138">
        <f>'001 001 Pol'!G61</f>
        <v>0</v>
      </c>
      <c r="J57" s="135" t="str">
        <f>IF(I65=0,"",I57/I65*100)</f>
        <v/>
      </c>
    </row>
    <row r="58" spans="1:10" ht="36.75" customHeight="1" x14ac:dyDescent="0.2">
      <c r="A58" s="126"/>
      <c r="B58" s="131" t="s">
        <v>76</v>
      </c>
      <c r="C58" s="243" t="s">
        <v>77</v>
      </c>
      <c r="D58" s="244"/>
      <c r="E58" s="244"/>
      <c r="F58" s="137" t="s">
        <v>27</v>
      </c>
      <c r="G58" s="138"/>
      <c r="H58" s="138"/>
      <c r="I58" s="138">
        <f>'001 001 Pol'!G63</f>
        <v>0</v>
      </c>
      <c r="J58" s="135" t="str">
        <f>IF(I65=0,"",I58/I65*100)</f>
        <v/>
      </c>
    </row>
    <row r="59" spans="1:10" ht="36.75" customHeight="1" x14ac:dyDescent="0.2">
      <c r="A59" s="126"/>
      <c r="B59" s="131" t="s">
        <v>78</v>
      </c>
      <c r="C59" s="243" t="s">
        <v>79</v>
      </c>
      <c r="D59" s="244"/>
      <c r="E59" s="244"/>
      <c r="F59" s="137" t="s">
        <v>27</v>
      </c>
      <c r="G59" s="138"/>
      <c r="H59" s="138"/>
      <c r="I59" s="138">
        <f>'001 001 Pol'!G81</f>
        <v>0</v>
      </c>
      <c r="J59" s="135" t="str">
        <f>IF(I65=0,"",I59/I65*100)</f>
        <v/>
      </c>
    </row>
    <row r="60" spans="1:10" ht="36.75" customHeight="1" x14ac:dyDescent="0.2">
      <c r="A60" s="126"/>
      <c r="B60" s="131" t="s">
        <v>80</v>
      </c>
      <c r="C60" s="243" t="s">
        <v>81</v>
      </c>
      <c r="D60" s="244"/>
      <c r="E60" s="244"/>
      <c r="F60" s="137" t="s">
        <v>27</v>
      </c>
      <c r="G60" s="138"/>
      <c r="H60" s="138"/>
      <c r="I60" s="138">
        <f>'001 001 Pol'!G90</f>
        <v>0</v>
      </c>
      <c r="J60" s="135" t="str">
        <f>IF(I65=0,"",I60/I65*100)</f>
        <v/>
      </c>
    </row>
    <row r="61" spans="1:10" ht="36.75" customHeight="1" x14ac:dyDescent="0.2">
      <c r="A61" s="126"/>
      <c r="B61" s="131" t="s">
        <v>82</v>
      </c>
      <c r="C61" s="243" t="s">
        <v>83</v>
      </c>
      <c r="D61" s="244"/>
      <c r="E61" s="244"/>
      <c r="F61" s="137" t="s">
        <v>27</v>
      </c>
      <c r="G61" s="138"/>
      <c r="H61" s="138"/>
      <c r="I61" s="138">
        <f>'001 001 Pol'!G95</f>
        <v>0</v>
      </c>
      <c r="J61" s="135" t="str">
        <f>IF(I65=0,"",I61/I65*100)</f>
        <v/>
      </c>
    </row>
    <row r="62" spans="1:10" ht="36.75" customHeight="1" x14ac:dyDescent="0.2">
      <c r="A62" s="126"/>
      <c r="B62" s="131" t="s">
        <v>84</v>
      </c>
      <c r="C62" s="243" t="s">
        <v>85</v>
      </c>
      <c r="D62" s="244"/>
      <c r="E62" s="244"/>
      <c r="F62" s="137" t="s">
        <v>27</v>
      </c>
      <c r="G62" s="138"/>
      <c r="H62" s="138"/>
      <c r="I62" s="138">
        <f>'001 001 Pol'!G109</f>
        <v>0</v>
      </c>
      <c r="J62" s="135" t="str">
        <f>IF(I65=0,"",I62/I65*100)</f>
        <v/>
      </c>
    </row>
    <row r="63" spans="1:10" ht="36.75" customHeight="1" x14ac:dyDescent="0.2">
      <c r="A63" s="126"/>
      <c r="B63" s="131" t="s">
        <v>86</v>
      </c>
      <c r="C63" s="243" t="s">
        <v>87</v>
      </c>
      <c r="D63" s="244"/>
      <c r="E63" s="244"/>
      <c r="F63" s="137" t="s">
        <v>88</v>
      </c>
      <c r="G63" s="138"/>
      <c r="H63" s="138"/>
      <c r="I63" s="138">
        <f>'001 001 Pol'!G127</f>
        <v>0</v>
      </c>
      <c r="J63" s="135" t="str">
        <f>IF(I65=0,"",I63/I65*100)</f>
        <v/>
      </c>
    </row>
    <row r="64" spans="1:10" ht="36.75" customHeight="1" x14ac:dyDescent="0.2">
      <c r="A64" s="126"/>
      <c r="B64" s="131" t="s">
        <v>89</v>
      </c>
      <c r="C64" s="243" t="s">
        <v>29</v>
      </c>
      <c r="D64" s="244"/>
      <c r="E64" s="244"/>
      <c r="F64" s="137" t="s">
        <v>89</v>
      </c>
      <c r="G64" s="138"/>
      <c r="H64" s="138"/>
      <c r="I64" s="138">
        <f>'001 001 Pol'!G135</f>
        <v>0</v>
      </c>
      <c r="J64" s="135" t="str">
        <f>IF(I65=0,"",I64/I65*100)</f>
        <v/>
      </c>
    </row>
    <row r="65" spans="1:10" ht="25.5" customHeight="1" x14ac:dyDescent="0.2">
      <c r="A65" s="127"/>
      <c r="B65" s="132" t="s">
        <v>1</v>
      </c>
      <c r="C65" s="133"/>
      <c r="D65" s="134"/>
      <c r="E65" s="134"/>
      <c r="F65" s="139"/>
      <c r="G65" s="140"/>
      <c r="H65" s="140"/>
      <c r="I65" s="140">
        <f>SUM(I52:I64)</f>
        <v>0</v>
      </c>
      <c r="J65" s="136">
        <f>SUM(J52:J64)</f>
        <v>0</v>
      </c>
    </row>
    <row r="66" spans="1:10" x14ac:dyDescent="0.2">
      <c r="F66" s="89"/>
      <c r="G66" s="89"/>
      <c r="H66" s="89"/>
      <c r="I66" s="89"/>
      <c r="J66" s="90"/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</sheetData>
  <sheetProtection algorithmName="SHA-512" hashValue="UJgCCgDhooAzi8nKabOc6pbvZxD1jwiQNzW1AL4s6991VPGB3h5MH55WJkmJyhOEin1VVCzc1ZUmmEgBgU83zw==" saltValue="lgg1Tee0rf9avBBlL2+dq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90" zoomScaleNormal="190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91</v>
      </c>
    </row>
    <row r="2" spans="1:60" ht="24.95" customHeight="1" x14ac:dyDescent="0.2">
      <c r="A2" s="142" t="s">
        <v>8</v>
      </c>
      <c r="B2" s="49" t="s">
        <v>43</v>
      </c>
      <c r="C2" s="264" t="s">
        <v>47</v>
      </c>
      <c r="D2" s="265"/>
      <c r="E2" s="265"/>
      <c r="F2" s="265"/>
      <c r="G2" s="266"/>
      <c r="AG2" t="s">
        <v>92</v>
      </c>
    </row>
    <row r="3" spans="1:60" ht="24.95" customHeight="1" x14ac:dyDescent="0.2">
      <c r="A3" s="142" t="s">
        <v>9</v>
      </c>
      <c r="B3" s="49" t="s">
        <v>43</v>
      </c>
      <c r="C3" s="264" t="s">
        <v>44</v>
      </c>
      <c r="D3" s="265"/>
      <c r="E3" s="265"/>
      <c r="F3" s="265"/>
      <c r="G3" s="266"/>
      <c r="AC3" s="124" t="s">
        <v>92</v>
      </c>
      <c r="AG3" t="s">
        <v>93</v>
      </c>
    </row>
    <row r="4" spans="1:60" ht="24.95" customHeight="1" x14ac:dyDescent="0.2">
      <c r="A4" s="143" t="s">
        <v>10</v>
      </c>
      <c r="B4" s="144" t="s">
        <v>43</v>
      </c>
      <c r="C4" s="267" t="s">
        <v>44</v>
      </c>
      <c r="D4" s="268"/>
      <c r="E4" s="268"/>
      <c r="F4" s="268"/>
      <c r="G4" s="269"/>
      <c r="AG4" t="s">
        <v>94</v>
      </c>
    </row>
    <row r="5" spans="1:60" x14ac:dyDescent="0.2">
      <c r="D5" s="10"/>
    </row>
    <row r="6" spans="1:60" ht="38.25" x14ac:dyDescent="0.2">
      <c r="A6" s="146" t="s">
        <v>95</v>
      </c>
      <c r="B6" s="148" t="s">
        <v>96</v>
      </c>
      <c r="C6" s="148" t="s">
        <v>97</v>
      </c>
      <c r="D6" s="147" t="s">
        <v>98</v>
      </c>
      <c r="E6" s="146" t="s">
        <v>99</v>
      </c>
      <c r="F6" s="145" t="s">
        <v>100</v>
      </c>
      <c r="G6" s="146" t="s">
        <v>31</v>
      </c>
      <c r="H6" s="149" t="s">
        <v>32</v>
      </c>
      <c r="I6" s="149" t="s">
        <v>101</v>
      </c>
      <c r="J6" s="149" t="s">
        <v>33</v>
      </c>
      <c r="K6" s="149" t="s">
        <v>102</v>
      </c>
      <c r="L6" s="149" t="s">
        <v>103</v>
      </c>
      <c r="M6" s="149" t="s">
        <v>104</v>
      </c>
      <c r="N6" s="149" t="s">
        <v>105</v>
      </c>
      <c r="O6" s="149" t="s">
        <v>106</v>
      </c>
      <c r="P6" s="149" t="s">
        <v>107</v>
      </c>
      <c r="Q6" s="149" t="s">
        <v>108</v>
      </c>
      <c r="R6" s="149" t="s">
        <v>109</v>
      </c>
      <c r="S6" s="149" t="s">
        <v>110</v>
      </c>
      <c r="T6" s="149" t="s">
        <v>111</v>
      </c>
      <c r="U6" s="149" t="s">
        <v>112</v>
      </c>
      <c r="V6" s="149" t="s">
        <v>113</v>
      </c>
      <c r="W6" s="149" t="s">
        <v>114</v>
      </c>
      <c r="X6" s="149" t="s">
        <v>115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6" t="s">
        <v>116</v>
      </c>
      <c r="B8" s="167" t="s">
        <v>64</v>
      </c>
      <c r="C8" s="185" t="s">
        <v>65</v>
      </c>
      <c r="D8" s="168"/>
      <c r="E8" s="169"/>
      <c r="F8" s="170"/>
      <c r="G8" s="171">
        <f>SUMIF(AG9:AG16,"&lt;&gt;NOR",G9:G16)</f>
        <v>0</v>
      </c>
      <c r="H8" s="165"/>
      <c r="I8" s="165">
        <f>SUM(I9:I16)</f>
        <v>0</v>
      </c>
      <c r="J8" s="165"/>
      <c r="K8" s="165">
        <f>SUM(K9:K16)</f>
        <v>0</v>
      </c>
      <c r="L8" s="165"/>
      <c r="M8" s="165">
        <f>SUM(M9:M16)</f>
        <v>0</v>
      </c>
      <c r="N8" s="164"/>
      <c r="O8" s="164">
        <f>SUM(O9:O16)</f>
        <v>1.4100000000000001</v>
      </c>
      <c r="P8" s="164"/>
      <c r="Q8" s="164">
        <f>SUM(Q9:Q16)</f>
        <v>0</v>
      </c>
      <c r="R8" s="165"/>
      <c r="S8" s="165"/>
      <c r="T8" s="165"/>
      <c r="U8" s="165"/>
      <c r="V8" s="165">
        <f>SUM(V9:V16)</f>
        <v>25.4</v>
      </c>
      <c r="W8" s="165"/>
      <c r="X8" s="165"/>
      <c r="AG8" t="s">
        <v>117</v>
      </c>
    </row>
    <row r="9" spans="1:60" outlineLevel="1" x14ac:dyDescent="0.2">
      <c r="A9" s="173">
        <v>1</v>
      </c>
      <c r="B9" s="174" t="s">
        <v>118</v>
      </c>
      <c r="C9" s="186" t="s">
        <v>119</v>
      </c>
      <c r="D9" s="175" t="s">
        <v>120</v>
      </c>
      <c r="E9" s="176">
        <v>21</v>
      </c>
      <c r="F9" s="177"/>
      <c r="G9" s="178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59">
        <v>4.9979999999999997E-2</v>
      </c>
      <c r="O9" s="159">
        <f>ROUND(E9*N9,2)</f>
        <v>1.05</v>
      </c>
      <c r="P9" s="159">
        <v>0</v>
      </c>
      <c r="Q9" s="159">
        <f>ROUND(E9*P9,2)</f>
        <v>0</v>
      </c>
      <c r="R9" s="160"/>
      <c r="S9" s="160" t="s">
        <v>121</v>
      </c>
      <c r="T9" s="160" t="s">
        <v>122</v>
      </c>
      <c r="U9" s="160">
        <v>0.51</v>
      </c>
      <c r="V9" s="160">
        <f>ROUND(E9*U9,2)</f>
        <v>10.71</v>
      </c>
      <c r="W9" s="160"/>
      <c r="X9" s="160" t="s">
        <v>123</v>
      </c>
      <c r="Y9" s="150"/>
      <c r="Z9" s="150"/>
      <c r="AA9" s="150"/>
      <c r="AB9" s="150"/>
      <c r="AC9" s="150"/>
      <c r="AD9" s="150"/>
      <c r="AE9" s="150"/>
      <c r="AF9" s="150"/>
      <c r="AG9" s="150" t="s">
        <v>124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125</v>
      </c>
      <c r="D10" s="162"/>
      <c r="E10" s="163"/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126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7" t="s">
        <v>127</v>
      </c>
      <c r="D11" s="162"/>
      <c r="E11" s="163">
        <v>12.36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126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87" t="s">
        <v>128</v>
      </c>
      <c r="D12" s="162"/>
      <c r="E12" s="163">
        <v>8.64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126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3">
        <v>2</v>
      </c>
      <c r="B13" s="174" t="s">
        <v>129</v>
      </c>
      <c r="C13" s="186" t="s">
        <v>130</v>
      </c>
      <c r="D13" s="175" t="s">
        <v>120</v>
      </c>
      <c r="E13" s="176">
        <v>18.600000000000001</v>
      </c>
      <c r="F13" s="177"/>
      <c r="G13" s="178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59">
        <v>1.932E-2</v>
      </c>
      <c r="O13" s="159">
        <f>ROUND(E13*N13,2)</f>
        <v>0.36</v>
      </c>
      <c r="P13" s="159">
        <v>0</v>
      </c>
      <c r="Q13" s="159">
        <f>ROUND(E13*P13,2)</f>
        <v>0</v>
      </c>
      <c r="R13" s="160"/>
      <c r="S13" s="160" t="s">
        <v>121</v>
      </c>
      <c r="T13" s="160" t="s">
        <v>122</v>
      </c>
      <c r="U13" s="160">
        <v>0.79</v>
      </c>
      <c r="V13" s="160">
        <f>ROUND(E13*U13,2)</f>
        <v>14.69</v>
      </c>
      <c r="W13" s="160"/>
      <c r="X13" s="160" t="s">
        <v>123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124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7" t="s">
        <v>131</v>
      </c>
      <c r="D14" s="162"/>
      <c r="E14" s="163"/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126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7" t="s">
        <v>132</v>
      </c>
      <c r="D15" s="162"/>
      <c r="E15" s="163">
        <v>11.16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126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87" t="s">
        <v>133</v>
      </c>
      <c r="D16" s="162"/>
      <c r="E16" s="163">
        <v>7.44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126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6" t="s">
        <v>116</v>
      </c>
      <c r="B17" s="167" t="s">
        <v>66</v>
      </c>
      <c r="C17" s="185" t="s">
        <v>67</v>
      </c>
      <c r="D17" s="168"/>
      <c r="E17" s="169"/>
      <c r="F17" s="170"/>
      <c r="G17" s="171">
        <f>SUMIF(AG18:AG33,"&lt;&gt;NOR",G18:G33)</f>
        <v>0</v>
      </c>
      <c r="H17" s="165"/>
      <c r="I17" s="165">
        <f>SUM(I18:I33)</f>
        <v>0</v>
      </c>
      <c r="J17" s="165"/>
      <c r="K17" s="165">
        <f>SUM(K18:K33)</f>
        <v>0</v>
      </c>
      <c r="L17" s="165"/>
      <c r="M17" s="165">
        <f>SUM(M18:M33)</f>
        <v>0</v>
      </c>
      <c r="N17" s="164"/>
      <c r="O17" s="164">
        <f>SUM(O18:O33)</f>
        <v>29.69</v>
      </c>
      <c r="P17" s="164"/>
      <c r="Q17" s="164">
        <f>SUM(Q18:Q33)</f>
        <v>0</v>
      </c>
      <c r="R17" s="165"/>
      <c r="S17" s="165"/>
      <c r="T17" s="165"/>
      <c r="U17" s="165"/>
      <c r="V17" s="165">
        <f>SUM(V18:V33)</f>
        <v>143.28</v>
      </c>
      <c r="W17" s="165"/>
      <c r="X17" s="165"/>
      <c r="AG17" t="s">
        <v>117</v>
      </c>
    </row>
    <row r="18" spans="1:60" ht="22.5" outlineLevel="1" x14ac:dyDescent="0.2">
      <c r="A18" s="173">
        <v>3</v>
      </c>
      <c r="B18" s="174" t="s">
        <v>134</v>
      </c>
      <c r="C18" s="186" t="s">
        <v>135</v>
      </c>
      <c r="D18" s="175" t="s">
        <v>120</v>
      </c>
      <c r="E18" s="176">
        <v>4.8</v>
      </c>
      <c r="F18" s="177"/>
      <c r="G18" s="178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59">
        <v>4.2000000000000003E-2</v>
      </c>
      <c r="O18" s="159">
        <f>ROUND(E18*N18,2)</f>
        <v>0.2</v>
      </c>
      <c r="P18" s="159">
        <v>0</v>
      </c>
      <c r="Q18" s="159">
        <f>ROUND(E18*P18,2)</f>
        <v>0</v>
      </c>
      <c r="R18" s="160"/>
      <c r="S18" s="160" t="s">
        <v>121</v>
      </c>
      <c r="T18" s="160" t="s">
        <v>122</v>
      </c>
      <c r="U18" s="160">
        <v>0.36</v>
      </c>
      <c r="V18" s="160">
        <f>ROUND(E18*U18,2)</f>
        <v>1.73</v>
      </c>
      <c r="W18" s="160"/>
      <c r="X18" s="160" t="s">
        <v>123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124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7" t="s">
        <v>136</v>
      </c>
      <c r="D19" s="162"/>
      <c r="E19" s="163">
        <v>2.88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126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7" t="s">
        <v>137</v>
      </c>
      <c r="D20" s="162"/>
      <c r="E20" s="163">
        <v>1.92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126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73">
        <v>4</v>
      </c>
      <c r="B21" s="174" t="s">
        <v>138</v>
      </c>
      <c r="C21" s="186" t="s">
        <v>139</v>
      </c>
      <c r="D21" s="175" t="s">
        <v>120</v>
      </c>
      <c r="E21" s="176">
        <v>4.8</v>
      </c>
      <c r="F21" s="177"/>
      <c r="G21" s="178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59">
        <v>0.126</v>
      </c>
      <c r="O21" s="159">
        <f>ROUND(E21*N21,2)</f>
        <v>0.6</v>
      </c>
      <c r="P21" s="159">
        <v>0</v>
      </c>
      <c r="Q21" s="159">
        <f>ROUND(E21*P21,2)</f>
        <v>0</v>
      </c>
      <c r="R21" s="160"/>
      <c r="S21" s="160" t="s">
        <v>121</v>
      </c>
      <c r="T21" s="160" t="s">
        <v>122</v>
      </c>
      <c r="U21" s="160">
        <v>0.51</v>
      </c>
      <c r="V21" s="160">
        <f>ROUND(E21*U21,2)</f>
        <v>2.4500000000000002</v>
      </c>
      <c r="W21" s="160"/>
      <c r="X21" s="160" t="s">
        <v>123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7" t="s">
        <v>140</v>
      </c>
      <c r="D22" s="162"/>
      <c r="E22" s="163">
        <v>4.8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126</v>
      </c>
      <c r="AH22" s="150">
        <v>5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3">
        <v>5</v>
      </c>
      <c r="B23" s="174" t="s">
        <v>141</v>
      </c>
      <c r="C23" s="186" t="s">
        <v>142</v>
      </c>
      <c r="D23" s="175" t="s">
        <v>143</v>
      </c>
      <c r="E23" s="176">
        <v>212.4</v>
      </c>
      <c r="F23" s="177"/>
      <c r="G23" s="178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15</v>
      </c>
      <c r="M23" s="160">
        <f>G23*(1+L23/100)</f>
        <v>0</v>
      </c>
      <c r="N23" s="159">
        <v>1.6999999999999999E-3</v>
      </c>
      <c r="O23" s="159">
        <f>ROUND(E23*N23,2)</f>
        <v>0.36</v>
      </c>
      <c r="P23" s="159">
        <v>0</v>
      </c>
      <c r="Q23" s="159">
        <f>ROUND(E23*P23,2)</f>
        <v>0</v>
      </c>
      <c r="R23" s="160"/>
      <c r="S23" s="160" t="s">
        <v>121</v>
      </c>
      <c r="T23" s="160" t="s">
        <v>122</v>
      </c>
      <c r="U23" s="160">
        <v>0.21</v>
      </c>
      <c r="V23" s="160">
        <f>ROUND(E23*U23,2)</f>
        <v>44.6</v>
      </c>
      <c r="W23" s="160"/>
      <c r="X23" s="160" t="s">
        <v>123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124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261" t="s">
        <v>144</v>
      </c>
      <c r="D24" s="262"/>
      <c r="E24" s="262"/>
      <c r="F24" s="262"/>
      <c r="G24" s="262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145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7" t="s">
        <v>146</v>
      </c>
      <c r="D25" s="162"/>
      <c r="E25" s="163">
        <v>123.6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50"/>
      <c r="Z25" s="150"/>
      <c r="AA25" s="150"/>
      <c r="AB25" s="150"/>
      <c r="AC25" s="150"/>
      <c r="AD25" s="150"/>
      <c r="AE25" s="150"/>
      <c r="AF25" s="150"/>
      <c r="AG25" s="150" t="s">
        <v>126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7" t="s">
        <v>147</v>
      </c>
      <c r="D26" s="162"/>
      <c r="E26" s="163">
        <v>88.8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126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3">
        <v>6</v>
      </c>
      <c r="B27" s="174" t="s">
        <v>148</v>
      </c>
      <c r="C27" s="186" t="s">
        <v>149</v>
      </c>
      <c r="D27" s="175" t="s">
        <v>120</v>
      </c>
      <c r="E27" s="176">
        <v>210</v>
      </c>
      <c r="F27" s="177"/>
      <c r="G27" s="178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15</v>
      </c>
      <c r="M27" s="160">
        <f>G27*(1+L27/100)</f>
        <v>0</v>
      </c>
      <c r="N27" s="159">
        <v>8.4000000000000003E-4</v>
      </c>
      <c r="O27" s="159">
        <f>ROUND(E27*N27,2)</f>
        <v>0.18</v>
      </c>
      <c r="P27" s="159">
        <v>0</v>
      </c>
      <c r="Q27" s="159">
        <f>ROUND(E27*P27,2)</f>
        <v>0</v>
      </c>
      <c r="R27" s="160"/>
      <c r="S27" s="160" t="s">
        <v>121</v>
      </c>
      <c r="T27" s="160" t="s">
        <v>122</v>
      </c>
      <c r="U27" s="160">
        <v>0.45</v>
      </c>
      <c r="V27" s="160">
        <f>ROUND(E27*U27,2)</f>
        <v>94.5</v>
      </c>
      <c r="W27" s="160"/>
      <c r="X27" s="160" t="s">
        <v>123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124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261" t="s">
        <v>150</v>
      </c>
      <c r="D28" s="262"/>
      <c r="E28" s="262"/>
      <c r="F28" s="262"/>
      <c r="G28" s="262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145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187" t="s">
        <v>151</v>
      </c>
      <c r="D29" s="162"/>
      <c r="E29" s="163">
        <v>111.6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126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 x14ac:dyDescent="0.2">
      <c r="A30" s="157"/>
      <c r="B30" s="158"/>
      <c r="C30" s="187" t="s">
        <v>152</v>
      </c>
      <c r="D30" s="162"/>
      <c r="E30" s="163">
        <v>98.4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126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3">
        <v>7</v>
      </c>
      <c r="B31" s="174" t="s">
        <v>153</v>
      </c>
      <c r="C31" s="186" t="s">
        <v>154</v>
      </c>
      <c r="D31" s="175" t="s">
        <v>120</v>
      </c>
      <c r="E31" s="176">
        <f>E33</f>
        <v>262.5</v>
      </c>
      <c r="F31" s="177"/>
      <c r="G31" s="178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15</v>
      </c>
      <c r="M31" s="160">
        <f>G31*(1+L31/100)</f>
        <v>0</v>
      </c>
      <c r="N31" s="159">
        <v>0.108</v>
      </c>
      <c r="O31" s="159">
        <f>ROUND(E31*N31,2)</f>
        <v>28.35</v>
      </c>
      <c r="P31" s="159">
        <v>0</v>
      </c>
      <c r="Q31" s="159">
        <f>ROUND(E31*P31,2)</f>
        <v>0</v>
      </c>
      <c r="R31" s="160"/>
      <c r="S31" s="160" t="s">
        <v>155</v>
      </c>
      <c r="T31" s="160" t="s">
        <v>122</v>
      </c>
      <c r="U31" s="160">
        <v>0</v>
      </c>
      <c r="V31" s="160">
        <f>ROUND(E31*U31,2)</f>
        <v>0</v>
      </c>
      <c r="W31" s="160"/>
      <c r="X31" s="160" t="s">
        <v>156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157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261" t="s">
        <v>158</v>
      </c>
      <c r="D32" s="262"/>
      <c r="E32" s="262"/>
      <c r="F32" s="262"/>
      <c r="G32" s="262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145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7" t="s">
        <v>303</v>
      </c>
      <c r="D33" s="162"/>
      <c r="E33" s="163">
        <f>E27*1.25</f>
        <v>262.5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126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6" t="s">
        <v>116</v>
      </c>
      <c r="B34" s="167" t="s">
        <v>68</v>
      </c>
      <c r="C34" s="185" t="s">
        <v>69</v>
      </c>
      <c r="D34" s="168"/>
      <c r="E34" s="169"/>
      <c r="F34" s="170"/>
      <c r="G34" s="171">
        <f>SUMIF(AG35:AG47,"&lt;&gt;NOR",G35:G47)</f>
        <v>0</v>
      </c>
      <c r="H34" s="165"/>
      <c r="I34" s="165">
        <f>SUM(I35:I47)</f>
        <v>0</v>
      </c>
      <c r="J34" s="165"/>
      <c r="K34" s="165">
        <f>SUM(K35:K47)</f>
        <v>0</v>
      </c>
      <c r="L34" s="165"/>
      <c r="M34" s="165">
        <f>SUM(M35:M47)</f>
        <v>0</v>
      </c>
      <c r="N34" s="164"/>
      <c r="O34" s="164">
        <f>SUM(O35:O47)</f>
        <v>13.89</v>
      </c>
      <c r="P34" s="164"/>
      <c r="Q34" s="164">
        <f>SUM(Q35:Q47)</f>
        <v>0</v>
      </c>
      <c r="R34" s="165"/>
      <c r="S34" s="165"/>
      <c r="T34" s="165"/>
      <c r="U34" s="165"/>
      <c r="V34" s="165">
        <f>SUM(V35:V47)</f>
        <v>207.68000000000004</v>
      </c>
      <c r="W34" s="165"/>
      <c r="X34" s="165"/>
      <c r="AG34" t="s">
        <v>117</v>
      </c>
    </row>
    <row r="35" spans="1:60" outlineLevel="1" x14ac:dyDescent="0.2">
      <c r="A35" s="173">
        <v>8</v>
      </c>
      <c r="B35" s="174" t="s">
        <v>159</v>
      </c>
      <c r="C35" s="186" t="s">
        <v>160</v>
      </c>
      <c r="D35" s="175" t="s">
        <v>120</v>
      </c>
      <c r="E35" s="176">
        <v>704</v>
      </c>
      <c r="F35" s="177"/>
      <c r="G35" s="178">
        <f>ROUND(E35*F35,2)</f>
        <v>0</v>
      </c>
      <c r="H35" s="161"/>
      <c r="I35" s="160">
        <f>ROUND(E35*H35,2)</f>
        <v>0</v>
      </c>
      <c r="J35" s="161"/>
      <c r="K35" s="160">
        <f>ROUND(E35*J35,2)</f>
        <v>0</v>
      </c>
      <c r="L35" s="160">
        <v>15</v>
      </c>
      <c r="M35" s="160">
        <f>G35*(1+L35/100)</f>
        <v>0</v>
      </c>
      <c r="N35" s="159">
        <v>1.8380000000000001E-2</v>
      </c>
      <c r="O35" s="159">
        <f>ROUND(E35*N35,2)</f>
        <v>12.94</v>
      </c>
      <c r="P35" s="159">
        <v>0</v>
      </c>
      <c r="Q35" s="159">
        <f>ROUND(E35*P35,2)</f>
        <v>0</v>
      </c>
      <c r="R35" s="160"/>
      <c r="S35" s="160" t="s">
        <v>121</v>
      </c>
      <c r="T35" s="160" t="s">
        <v>122</v>
      </c>
      <c r="U35" s="160">
        <v>0.13</v>
      </c>
      <c r="V35" s="160">
        <f>ROUND(E35*U35,2)</f>
        <v>91.52</v>
      </c>
      <c r="W35" s="160"/>
      <c r="X35" s="160" t="s">
        <v>123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124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7" t="s">
        <v>161</v>
      </c>
      <c r="D36" s="162"/>
      <c r="E36" s="163">
        <v>264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126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87" t="s">
        <v>162</v>
      </c>
      <c r="D37" s="162"/>
      <c r="E37" s="163">
        <v>440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126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3">
        <v>9</v>
      </c>
      <c r="B38" s="174" t="s">
        <v>163</v>
      </c>
      <c r="C38" s="186" t="s">
        <v>164</v>
      </c>
      <c r="D38" s="175" t="s">
        <v>120</v>
      </c>
      <c r="E38" s="176">
        <v>1056</v>
      </c>
      <c r="F38" s="177"/>
      <c r="G38" s="178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15</v>
      </c>
      <c r="M38" s="160">
        <f>G38*(1+L38/100)</f>
        <v>0</v>
      </c>
      <c r="N38" s="159">
        <v>8.4999999999999995E-4</v>
      </c>
      <c r="O38" s="159">
        <f>ROUND(E38*N38,2)</f>
        <v>0.9</v>
      </c>
      <c r="P38" s="159">
        <v>0</v>
      </c>
      <c r="Q38" s="159">
        <f>ROUND(E38*P38,2)</f>
        <v>0</v>
      </c>
      <c r="R38" s="160"/>
      <c r="S38" s="160" t="s">
        <v>121</v>
      </c>
      <c r="T38" s="160" t="s">
        <v>122</v>
      </c>
      <c r="U38" s="160">
        <v>0.01</v>
      </c>
      <c r="V38" s="160">
        <f>ROUND(E38*U38,2)</f>
        <v>10.56</v>
      </c>
      <c r="W38" s="160"/>
      <c r="X38" s="160" t="s">
        <v>123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124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7" t="s">
        <v>165</v>
      </c>
      <c r="D39" s="162"/>
      <c r="E39" s="163">
        <v>1056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126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3">
        <v>10</v>
      </c>
      <c r="B40" s="174" t="s">
        <v>166</v>
      </c>
      <c r="C40" s="186" t="s">
        <v>167</v>
      </c>
      <c r="D40" s="175" t="s">
        <v>120</v>
      </c>
      <c r="E40" s="176">
        <v>704</v>
      </c>
      <c r="F40" s="177"/>
      <c r="G40" s="178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15</v>
      </c>
      <c r="M40" s="160">
        <f>G40*(1+L40/100)</f>
        <v>0</v>
      </c>
      <c r="N40" s="159">
        <v>0</v>
      </c>
      <c r="O40" s="159">
        <f>ROUND(E40*N40,2)</f>
        <v>0</v>
      </c>
      <c r="P40" s="159">
        <v>0</v>
      </c>
      <c r="Q40" s="159">
        <f>ROUND(E40*P40,2)</f>
        <v>0</v>
      </c>
      <c r="R40" s="160"/>
      <c r="S40" s="160" t="s">
        <v>121</v>
      </c>
      <c r="T40" s="160" t="s">
        <v>122</v>
      </c>
      <c r="U40" s="160">
        <v>0.1</v>
      </c>
      <c r="V40" s="160">
        <f>ROUND(E40*U40,2)</f>
        <v>70.400000000000006</v>
      </c>
      <c r="W40" s="160"/>
      <c r="X40" s="160" t="s">
        <v>123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124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7" t="s">
        <v>168</v>
      </c>
      <c r="D41" s="162"/>
      <c r="E41" s="163">
        <v>704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126</v>
      </c>
      <c r="AH41" s="150">
        <v>5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3">
        <v>11</v>
      </c>
      <c r="B42" s="174" t="s">
        <v>169</v>
      </c>
      <c r="C42" s="186" t="s">
        <v>170</v>
      </c>
      <c r="D42" s="175" t="s">
        <v>120</v>
      </c>
      <c r="E42" s="176">
        <v>704</v>
      </c>
      <c r="F42" s="177"/>
      <c r="G42" s="178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15</v>
      </c>
      <c r="M42" s="160">
        <f>G42*(1+L42/100)</f>
        <v>0</v>
      </c>
      <c r="N42" s="159">
        <v>0</v>
      </c>
      <c r="O42" s="159">
        <f>ROUND(E42*N42,2)</f>
        <v>0</v>
      </c>
      <c r="P42" s="159">
        <v>0</v>
      </c>
      <c r="Q42" s="159">
        <f>ROUND(E42*P42,2)</f>
        <v>0</v>
      </c>
      <c r="R42" s="160"/>
      <c r="S42" s="160" t="s">
        <v>121</v>
      </c>
      <c r="T42" s="160" t="s">
        <v>171</v>
      </c>
      <c r="U42" s="160">
        <v>0.03</v>
      </c>
      <c r="V42" s="160">
        <f>ROUND(E42*U42,2)</f>
        <v>21.12</v>
      </c>
      <c r="W42" s="160"/>
      <c r="X42" s="160" t="s">
        <v>123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124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7" t="s">
        <v>168</v>
      </c>
      <c r="D43" s="162"/>
      <c r="E43" s="163">
        <v>704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126</v>
      </c>
      <c r="AH43" s="150">
        <v>5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3">
        <v>12</v>
      </c>
      <c r="B44" s="174" t="s">
        <v>172</v>
      </c>
      <c r="C44" s="186" t="s">
        <v>173</v>
      </c>
      <c r="D44" s="175" t="s">
        <v>120</v>
      </c>
      <c r="E44" s="176">
        <v>1056</v>
      </c>
      <c r="F44" s="177"/>
      <c r="G44" s="178">
        <f>ROUND(E44*F44,2)</f>
        <v>0</v>
      </c>
      <c r="H44" s="161"/>
      <c r="I44" s="160">
        <f>ROUND(E44*H44,2)</f>
        <v>0</v>
      </c>
      <c r="J44" s="161"/>
      <c r="K44" s="160">
        <f>ROUND(E44*J44,2)</f>
        <v>0</v>
      </c>
      <c r="L44" s="160">
        <v>15</v>
      </c>
      <c r="M44" s="160">
        <f>G44*(1+L44/100)</f>
        <v>0</v>
      </c>
      <c r="N44" s="159">
        <v>5.0000000000000002E-5</v>
      </c>
      <c r="O44" s="159">
        <f>ROUND(E44*N44,2)</f>
        <v>0.05</v>
      </c>
      <c r="P44" s="159">
        <v>0</v>
      </c>
      <c r="Q44" s="159">
        <f>ROUND(E44*P44,2)</f>
        <v>0</v>
      </c>
      <c r="R44" s="160"/>
      <c r="S44" s="160" t="s">
        <v>121</v>
      </c>
      <c r="T44" s="160" t="s">
        <v>171</v>
      </c>
      <c r="U44" s="160">
        <v>0</v>
      </c>
      <c r="V44" s="160">
        <f>ROUND(E44*U44,2)</f>
        <v>0</v>
      </c>
      <c r="W44" s="160"/>
      <c r="X44" s="160" t="s">
        <v>123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124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7" t="s">
        <v>174</v>
      </c>
      <c r="D45" s="162"/>
      <c r="E45" s="163">
        <v>1056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50"/>
      <c r="Z45" s="150"/>
      <c r="AA45" s="150"/>
      <c r="AB45" s="150"/>
      <c r="AC45" s="150"/>
      <c r="AD45" s="150"/>
      <c r="AE45" s="150"/>
      <c r="AF45" s="150"/>
      <c r="AG45" s="150" t="s">
        <v>126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3">
        <v>13</v>
      </c>
      <c r="B46" s="174" t="s">
        <v>175</v>
      </c>
      <c r="C46" s="186" t="s">
        <v>176</v>
      </c>
      <c r="D46" s="175" t="s">
        <v>120</v>
      </c>
      <c r="E46" s="176">
        <v>704</v>
      </c>
      <c r="F46" s="177"/>
      <c r="G46" s="178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15</v>
      </c>
      <c r="M46" s="160">
        <f>G46*(1+L46/100)</f>
        <v>0</v>
      </c>
      <c r="N46" s="159">
        <v>0</v>
      </c>
      <c r="O46" s="159">
        <f>ROUND(E46*N46,2)</f>
        <v>0</v>
      </c>
      <c r="P46" s="159">
        <v>0</v>
      </c>
      <c r="Q46" s="159">
        <f>ROUND(E46*P46,2)</f>
        <v>0</v>
      </c>
      <c r="R46" s="160"/>
      <c r="S46" s="160" t="s">
        <v>121</v>
      </c>
      <c r="T46" s="160" t="s">
        <v>171</v>
      </c>
      <c r="U46" s="160">
        <v>0.02</v>
      </c>
      <c r="V46" s="160">
        <f>ROUND(E46*U46,2)</f>
        <v>14.08</v>
      </c>
      <c r="W46" s="160"/>
      <c r="X46" s="160" t="s">
        <v>123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124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87" t="s">
        <v>177</v>
      </c>
      <c r="D47" s="162"/>
      <c r="E47" s="163">
        <v>704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126</v>
      </c>
      <c r="AH47" s="150">
        <v>5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5.5" x14ac:dyDescent="0.2">
      <c r="A48" s="166" t="s">
        <v>116</v>
      </c>
      <c r="B48" s="167" t="s">
        <v>70</v>
      </c>
      <c r="C48" s="185" t="s">
        <v>71</v>
      </c>
      <c r="D48" s="168"/>
      <c r="E48" s="169"/>
      <c r="F48" s="170"/>
      <c r="G48" s="171">
        <f>SUMIF(AG49:AG50,"&lt;&gt;NOR",G49:G50)</f>
        <v>0</v>
      </c>
      <c r="H48" s="165"/>
      <c r="I48" s="165">
        <f>SUM(I49:I50)</f>
        <v>0</v>
      </c>
      <c r="J48" s="165"/>
      <c r="K48" s="165">
        <f>SUM(K49:K50)</f>
        <v>0</v>
      </c>
      <c r="L48" s="165"/>
      <c r="M48" s="165">
        <f>SUM(M49:M50)</f>
        <v>0</v>
      </c>
      <c r="N48" s="164"/>
      <c r="O48" s="164">
        <f>SUM(O49:O50)</f>
        <v>0.01</v>
      </c>
      <c r="P48" s="164"/>
      <c r="Q48" s="164">
        <f>SUM(Q49:Q50)</f>
        <v>0</v>
      </c>
      <c r="R48" s="165"/>
      <c r="S48" s="165"/>
      <c r="T48" s="165"/>
      <c r="U48" s="165"/>
      <c r="V48" s="165">
        <f>SUM(V49:V50)</f>
        <v>73.5</v>
      </c>
      <c r="W48" s="165"/>
      <c r="X48" s="165"/>
      <c r="AG48" t="s">
        <v>117</v>
      </c>
    </row>
    <row r="49" spans="1:60" outlineLevel="1" x14ac:dyDescent="0.2">
      <c r="A49" s="173">
        <v>14</v>
      </c>
      <c r="B49" s="174" t="s">
        <v>178</v>
      </c>
      <c r="C49" s="186" t="s">
        <v>179</v>
      </c>
      <c r="D49" s="175" t="s">
        <v>120</v>
      </c>
      <c r="E49" s="176">
        <v>210</v>
      </c>
      <c r="F49" s="177"/>
      <c r="G49" s="178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15</v>
      </c>
      <c r="M49" s="160">
        <f>G49*(1+L49/100)</f>
        <v>0</v>
      </c>
      <c r="N49" s="159">
        <v>4.0000000000000003E-5</v>
      </c>
      <c r="O49" s="159">
        <f>ROUND(E49*N49,2)</f>
        <v>0.01</v>
      </c>
      <c r="P49" s="159">
        <v>0</v>
      </c>
      <c r="Q49" s="159">
        <f>ROUND(E49*P49,2)</f>
        <v>0</v>
      </c>
      <c r="R49" s="160"/>
      <c r="S49" s="160" t="s">
        <v>121</v>
      </c>
      <c r="T49" s="160" t="s">
        <v>122</v>
      </c>
      <c r="U49" s="160">
        <v>0.35</v>
      </c>
      <c r="V49" s="160">
        <f>ROUND(E49*U49,2)</f>
        <v>73.5</v>
      </c>
      <c r="W49" s="160"/>
      <c r="X49" s="160" t="s">
        <v>123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124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87" t="s">
        <v>180</v>
      </c>
      <c r="D50" s="162"/>
      <c r="E50" s="163">
        <v>210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126</v>
      </c>
      <c r="AH50" s="150">
        <v>5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66" t="s">
        <v>116</v>
      </c>
      <c r="B51" s="167" t="s">
        <v>72</v>
      </c>
      <c r="C51" s="185" t="s">
        <v>73</v>
      </c>
      <c r="D51" s="168"/>
      <c r="E51" s="169"/>
      <c r="F51" s="170"/>
      <c r="G51" s="171">
        <f>SUMIF(AG52:AG60,"&lt;&gt;NOR",G52:G60)</f>
        <v>0</v>
      </c>
      <c r="H51" s="165"/>
      <c r="I51" s="165">
        <f>SUM(I52:I60)</f>
        <v>0</v>
      </c>
      <c r="J51" s="165"/>
      <c r="K51" s="165">
        <f>SUM(K52:K60)</f>
        <v>0</v>
      </c>
      <c r="L51" s="165"/>
      <c r="M51" s="165">
        <f>SUM(M52:M60)</f>
        <v>0</v>
      </c>
      <c r="N51" s="164"/>
      <c r="O51" s="164">
        <f>SUM(O52:O60)</f>
        <v>0</v>
      </c>
      <c r="P51" s="164"/>
      <c r="Q51" s="164">
        <f>SUM(Q52:Q60)</f>
        <v>4.4000000000000004</v>
      </c>
      <c r="R51" s="165"/>
      <c r="S51" s="165"/>
      <c r="T51" s="165"/>
      <c r="U51" s="165"/>
      <c r="V51" s="165">
        <f>SUM(V52:V60)</f>
        <v>44.03</v>
      </c>
      <c r="W51" s="165"/>
      <c r="X51" s="165"/>
      <c r="AG51" t="s">
        <v>117</v>
      </c>
    </row>
    <row r="52" spans="1:60" ht="22.5" outlineLevel="1" x14ac:dyDescent="0.2">
      <c r="A52" s="173">
        <v>15</v>
      </c>
      <c r="B52" s="174" t="s">
        <v>181</v>
      </c>
      <c r="C52" s="186" t="s">
        <v>182</v>
      </c>
      <c r="D52" s="175" t="s">
        <v>183</v>
      </c>
      <c r="E52" s="176">
        <v>0.38400000000000001</v>
      </c>
      <c r="F52" s="177"/>
      <c r="G52" s="178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15</v>
      </c>
      <c r="M52" s="160">
        <f>G52*(1+L52/100)</f>
        <v>0</v>
      </c>
      <c r="N52" s="159">
        <v>0</v>
      </c>
      <c r="O52" s="159">
        <f>ROUND(E52*N52,2)</f>
        <v>0</v>
      </c>
      <c r="P52" s="159">
        <v>2.2000000000000002</v>
      </c>
      <c r="Q52" s="159">
        <f>ROUND(E52*P52,2)</f>
        <v>0.84</v>
      </c>
      <c r="R52" s="160"/>
      <c r="S52" s="160" t="s">
        <v>121</v>
      </c>
      <c r="T52" s="160" t="s">
        <v>122</v>
      </c>
      <c r="U52" s="160">
        <v>13.24</v>
      </c>
      <c r="V52" s="160">
        <f>ROUND(E52*U52,2)</f>
        <v>5.08</v>
      </c>
      <c r="W52" s="160"/>
      <c r="X52" s="160" t="s">
        <v>123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124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7" t="s">
        <v>184</v>
      </c>
      <c r="D53" s="162"/>
      <c r="E53" s="163">
        <v>0.23039999999999999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126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87" t="s">
        <v>185</v>
      </c>
      <c r="D54" s="162"/>
      <c r="E54" s="163">
        <v>0.15359999999999999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126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3">
        <v>16</v>
      </c>
      <c r="B55" s="174" t="s">
        <v>186</v>
      </c>
      <c r="C55" s="186" t="s">
        <v>187</v>
      </c>
      <c r="D55" s="175" t="s">
        <v>120</v>
      </c>
      <c r="E55" s="176">
        <v>4.8</v>
      </c>
      <c r="F55" s="177"/>
      <c r="G55" s="178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15</v>
      </c>
      <c r="M55" s="160">
        <f>G55*(1+L55/100)</f>
        <v>0</v>
      </c>
      <c r="N55" s="159">
        <v>0</v>
      </c>
      <c r="O55" s="159">
        <f>ROUND(E55*N55,2)</f>
        <v>0</v>
      </c>
      <c r="P55" s="159">
        <v>0.02</v>
      </c>
      <c r="Q55" s="159">
        <f>ROUND(E55*P55,2)</f>
        <v>0.1</v>
      </c>
      <c r="R55" s="160"/>
      <c r="S55" s="160" t="s">
        <v>121</v>
      </c>
      <c r="T55" s="160" t="s">
        <v>122</v>
      </c>
      <c r="U55" s="160">
        <v>0.24</v>
      </c>
      <c r="V55" s="160">
        <f>ROUND(E55*U55,2)</f>
        <v>1.1499999999999999</v>
      </c>
      <c r="W55" s="160"/>
      <c r="X55" s="160" t="s">
        <v>123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124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7" t="s">
        <v>140</v>
      </c>
      <c r="D56" s="162"/>
      <c r="E56" s="163">
        <v>4.8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50"/>
      <c r="Z56" s="150"/>
      <c r="AA56" s="150"/>
      <c r="AB56" s="150"/>
      <c r="AC56" s="150"/>
      <c r="AD56" s="150"/>
      <c r="AE56" s="150"/>
      <c r="AF56" s="150"/>
      <c r="AG56" s="150" t="s">
        <v>126</v>
      </c>
      <c r="AH56" s="150">
        <v>5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3">
        <v>17</v>
      </c>
      <c r="B57" s="174" t="s">
        <v>188</v>
      </c>
      <c r="C57" s="186" t="s">
        <v>189</v>
      </c>
      <c r="D57" s="175" t="s">
        <v>143</v>
      </c>
      <c r="E57" s="176">
        <v>420</v>
      </c>
      <c r="F57" s="177"/>
      <c r="G57" s="178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15</v>
      </c>
      <c r="M57" s="160">
        <f>G57*(1+L57/100)</f>
        <v>0</v>
      </c>
      <c r="N57" s="159">
        <v>0</v>
      </c>
      <c r="O57" s="159">
        <f>ROUND(E57*N57,2)</f>
        <v>0</v>
      </c>
      <c r="P57" s="159">
        <v>8.2400000000000008E-3</v>
      </c>
      <c r="Q57" s="159">
        <f>ROUND(E57*P57,2)</f>
        <v>3.46</v>
      </c>
      <c r="R57" s="160"/>
      <c r="S57" s="160" t="s">
        <v>121</v>
      </c>
      <c r="T57" s="160" t="s">
        <v>122</v>
      </c>
      <c r="U57" s="160">
        <v>0.09</v>
      </c>
      <c r="V57" s="160">
        <f>ROUND(E57*U57,2)</f>
        <v>37.799999999999997</v>
      </c>
      <c r="W57" s="160"/>
      <c r="X57" s="160" t="s">
        <v>123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124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57"/>
      <c r="B58" s="158"/>
      <c r="C58" s="187" t="s">
        <v>151</v>
      </c>
      <c r="D58" s="162"/>
      <c r="E58" s="163">
        <v>111.6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126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57"/>
      <c r="B59" s="158"/>
      <c r="C59" s="187" t="s">
        <v>152</v>
      </c>
      <c r="D59" s="162"/>
      <c r="E59" s="163">
        <v>98.4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126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57"/>
      <c r="B60" s="158"/>
      <c r="C60" s="187" t="s">
        <v>190</v>
      </c>
      <c r="D60" s="162"/>
      <c r="E60" s="163">
        <v>210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126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6" t="s">
        <v>116</v>
      </c>
      <c r="B61" s="167" t="s">
        <v>74</v>
      </c>
      <c r="C61" s="185" t="s">
        <v>75</v>
      </c>
      <c r="D61" s="168"/>
      <c r="E61" s="169"/>
      <c r="F61" s="170"/>
      <c r="G61" s="171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4"/>
      <c r="O61" s="164">
        <f>SUM(O62:O62)</f>
        <v>0</v>
      </c>
      <c r="P61" s="164"/>
      <c r="Q61" s="164">
        <f>SUM(Q62:Q62)</f>
        <v>0</v>
      </c>
      <c r="R61" s="165"/>
      <c r="S61" s="165"/>
      <c r="T61" s="165"/>
      <c r="U61" s="165"/>
      <c r="V61" s="165">
        <f>SUM(V62:V62)</f>
        <v>87.29</v>
      </c>
      <c r="W61" s="165"/>
      <c r="X61" s="165"/>
      <c r="AG61" t="s">
        <v>117</v>
      </c>
    </row>
    <row r="62" spans="1:60" outlineLevel="1" x14ac:dyDescent="0.2">
      <c r="A62" s="179">
        <v>18</v>
      </c>
      <c r="B62" s="180" t="s">
        <v>191</v>
      </c>
      <c r="C62" s="188" t="s">
        <v>192</v>
      </c>
      <c r="D62" s="181" t="s">
        <v>193</v>
      </c>
      <c r="E62" s="182">
        <v>46.135129999999997</v>
      </c>
      <c r="F62" s="183"/>
      <c r="G62" s="184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15</v>
      </c>
      <c r="M62" s="160">
        <f>G62*(1+L62/100)</f>
        <v>0</v>
      </c>
      <c r="N62" s="159">
        <v>0</v>
      </c>
      <c r="O62" s="159">
        <f>ROUND(E62*N62,2)</f>
        <v>0</v>
      </c>
      <c r="P62" s="159">
        <v>0</v>
      </c>
      <c r="Q62" s="159">
        <f>ROUND(E62*P62,2)</f>
        <v>0</v>
      </c>
      <c r="R62" s="160"/>
      <c r="S62" s="160" t="s">
        <v>121</v>
      </c>
      <c r="T62" s="160" t="s">
        <v>122</v>
      </c>
      <c r="U62" s="160">
        <v>1.8919999999999999</v>
      </c>
      <c r="V62" s="160">
        <f>ROUND(E62*U62,2)</f>
        <v>87.29</v>
      </c>
      <c r="W62" s="160"/>
      <c r="X62" s="160" t="s">
        <v>194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195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66" t="s">
        <v>116</v>
      </c>
      <c r="B63" s="167" t="s">
        <v>76</v>
      </c>
      <c r="C63" s="185" t="s">
        <v>77</v>
      </c>
      <c r="D63" s="168"/>
      <c r="E63" s="169"/>
      <c r="F63" s="170"/>
      <c r="G63" s="171">
        <f>SUMIF(AG64:AG80,"&lt;&gt;NOR",G64:G80)</f>
        <v>0</v>
      </c>
      <c r="H63" s="165"/>
      <c r="I63" s="165">
        <f>SUM(I64:I80)</f>
        <v>0</v>
      </c>
      <c r="J63" s="165"/>
      <c r="K63" s="165">
        <f>SUM(K64:K80)</f>
        <v>0</v>
      </c>
      <c r="L63" s="165"/>
      <c r="M63" s="165">
        <f>SUM(M64:M80)</f>
        <v>0</v>
      </c>
      <c r="N63" s="164"/>
      <c r="O63" s="164">
        <f>SUM(O64:O80)</f>
        <v>1.01</v>
      </c>
      <c r="P63" s="164"/>
      <c r="Q63" s="164">
        <f>SUM(Q64:Q80)</f>
        <v>0</v>
      </c>
      <c r="R63" s="165"/>
      <c r="S63" s="165"/>
      <c r="T63" s="165"/>
      <c r="U63" s="165"/>
      <c r="V63" s="165">
        <f>SUM(V64:V80)</f>
        <v>164.43</v>
      </c>
      <c r="W63" s="165"/>
      <c r="X63" s="165"/>
      <c r="AG63" t="s">
        <v>117</v>
      </c>
    </row>
    <row r="64" spans="1:60" ht="22.5" outlineLevel="1" x14ac:dyDescent="0.2">
      <c r="A64" s="173">
        <v>19</v>
      </c>
      <c r="B64" s="174" t="s">
        <v>196</v>
      </c>
      <c r="C64" s="186" t="s">
        <v>197</v>
      </c>
      <c r="D64" s="175" t="s">
        <v>120</v>
      </c>
      <c r="E64" s="176">
        <v>225.36</v>
      </c>
      <c r="F64" s="177"/>
      <c r="G64" s="178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15</v>
      </c>
      <c r="M64" s="160">
        <f>G64*(1+L64/100)</f>
        <v>0</v>
      </c>
      <c r="N64" s="159">
        <v>2.1000000000000001E-4</v>
      </c>
      <c r="O64" s="159">
        <f>ROUND(E64*N64,2)</f>
        <v>0.05</v>
      </c>
      <c r="P64" s="159">
        <v>0</v>
      </c>
      <c r="Q64" s="159">
        <f>ROUND(E64*P64,2)</f>
        <v>0</v>
      </c>
      <c r="R64" s="160"/>
      <c r="S64" s="160" t="s">
        <v>121</v>
      </c>
      <c r="T64" s="160" t="s">
        <v>122</v>
      </c>
      <c r="U64" s="160">
        <v>0.06</v>
      </c>
      <c r="V64" s="160">
        <f>ROUND(E64*U64,2)</f>
        <v>13.52</v>
      </c>
      <c r="W64" s="160"/>
      <c r="X64" s="160" t="s">
        <v>123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124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87" t="s">
        <v>180</v>
      </c>
      <c r="D65" s="162"/>
      <c r="E65" s="163">
        <v>210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126</v>
      </c>
      <c r="AH65" s="150">
        <v>5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outlineLevel="1" x14ac:dyDescent="0.2">
      <c r="A66" s="157"/>
      <c r="B66" s="158"/>
      <c r="C66" s="187" t="s">
        <v>198</v>
      </c>
      <c r="D66" s="162"/>
      <c r="E66" s="163">
        <v>15.36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126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73">
        <v>20</v>
      </c>
      <c r="B67" s="174" t="s">
        <v>199</v>
      </c>
      <c r="C67" s="186" t="s">
        <v>200</v>
      </c>
      <c r="D67" s="175" t="s">
        <v>143</v>
      </c>
      <c r="E67" s="176">
        <v>214</v>
      </c>
      <c r="F67" s="177"/>
      <c r="G67" s="178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15</v>
      </c>
      <c r="M67" s="160">
        <f>G67*(1+L67/100)</f>
        <v>0</v>
      </c>
      <c r="N67" s="159">
        <v>1.8400000000000001E-3</v>
      </c>
      <c r="O67" s="159">
        <f>ROUND(E67*N67,2)</f>
        <v>0.39</v>
      </c>
      <c r="P67" s="159">
        <v>0</v>
      </c>
      <c r="Q67" s="159">
        <f>ROUND(E67*P67,2)</f>
        <v>0</v>
      </c>
      <c r="R67" s="160"/>
      <c r="S67" s="160" t="s">
        <v>121</v>
      </c>
      <c r="T67" s="160" t="s">
        <v>122</v>
      </c>
      <c r="U67" s="160">
        <v>0.25</v>
      </c>
      <c r="V67" s="160">
        <f>ROUND(E67*U67,2)</f>
        <v>53.5</v>
      </c>
      <c r="W67" s="160"/>
      <c r="X67" s="160" t="s">
        <v>123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124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61" t="s">
        <v>201</v>
      </c>
      <c r="D68" s="262"/>
      <c r="E68" s="262"/>
      <c r="F68" s="262"/>
      <c r="G68" s="262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145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7" t="s">
        <v>202</v>
      </c>
      <c r="D69" s="162"/>
      <c r="E69" s="163">
        <v>126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/>
      <c r="AG69" s="150" t="s">
        <v>126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7" t="s">
        <v>203</v>
      </c>
      <c r="D70" s="162"/>
      <c r="E70" s="163">
        <v>88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126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3">
        <v>21</v>
      </c>
      <c r="B71" s="174" t="s">
        <v>204</v>
      </c>
      <c r="C71" s="186" t="s">
        <v>205</v>
      </c>
      <c r="D71" s="175" t="s">
        <v>120</v>
      </c>
      <c r="E71" s="176">
        <v>210</v>
      </c>
      <c r="F71" s="177"/>
      <c r="G71" s="178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15</v>
      </c>
      <c r="M71" s="160">
        <f>G71*(1+L71/100)</f>
        <v>0</v>
      </c>
      <c r="N71" s="159">
        <v>0</v>
      </c>
      <c r="O71" s="159">
        <f>ROUND(E71*N71,2)</f>
        <v>0</v>
      </c>
      <c r="P71" s="159">
        <v>0</v>
      </c>
      <c r="Q71" s="159">
        <f>ROUND(E71*P71,2)</f>
        <v>0</v>
      </c>
      <c r="R71" s="160"/>
      <c r="S71" s="160" t="s">
        <v>121</v>
      </c>
      <c r="T71" s="160" t="s">
        <v>122</v>
      </c>
      <c r="U71" s="160">
        <v>0.1</v>
      </c>
      <c r="V71" s="160">
        <f>ROUND(E71*U71,2)</f>
        <v>21</v>
      </c>
      <c r="W71" s="160"/>
      <c r="X71" s="160" t="s">
        <v>123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124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87" t="s">
        <v>180</v>
      </c>
      <c r="D72" s="162"/>
      <c r="E72" s="163">
        <v>210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126</v>
      </c>
      <c r="AH72" s="150">
        <v>5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 x14ac:dyDescent="0.2">
      <c r="A73" s="179">
        <v>22</v>
      </c>
      <c r="B73" s="180" t="s">
        <v>206</v>
      </c>
      <c r="C73" s="188" t="s">
        <v>207</v>
      </c>
      <c r="D73" s="181" t="s">
        <v>120</v>
      </c>
      <c r="E73" s="182">
        <v>220</v>
      </c>
      <c r="F73" s="183"/>
      <c r="G73" s="184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15</v>
      </c>
      <c r="M73" s="160">
        <f>G73*(1+L73/100)</f>
        <v>0</v>
      </c>
      <c r="N73" s="159">
        <v>3.0000000000000001E-5</v>
      </c>
      <c r="O73" s="159">
        <f>ROUND(E73*N73,2)</f>
        <v>0.01</v>
      </c>
      <c r="P73" s="159">
        <v>0</v>
      </c>
      <c r="Q73" s="159">
        <f>ROUND(E73*P73,2)</f>
        <v>0</v>
      </c>
      <c r="R73" s="160"/>
      <c r="S73" s="160" t="s">
        <v>121</v>
      </c>
      <c r="T73" s="160" t="s">
        <v>122</v>
      </c>
      <c r="U73" s="160">
        <v>0.34</v>
      </c>
      <c r="V73" s="160">
        <f>ROUND(E73*U73,2)</f>
        <v>74.8</v>
      </c>
      <c r="W73" s="160"/>
      <c r="X73" s="160" t="s">
        <v>123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124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3">
        <v>23</v>
      </c>
      <c r="B74" s="174" t="s">
        <v>208</v>
      </c>
      <c r="C74" s="186" t="s">
        <v>209</v>
      </c>
      <c r="D74" s="175" t="s">
        <v>120</v>
      </c>
      <c r="E74" s="176">
        <v>235.2</v>
      </c>
      <c r="F74" s="177"/>
      <c r="G74" s="178">
        <f>ROUND(E74*F74,2)</f>
        <v>0</v>
      </c>
      <c r="H74" s="161"/>
      <c r="I74" s="160">
        <f>ROUND(E74*H74,2)</f>
        <v>0</v>
      </c>
      <c r="J74" s="161"/>
      <c r="K74" s="160">
        <f>ROUND(E74*J74,2)</f>
        <v>0</v>
      </c>
      <c r="L74" s="160">
        <v>15</v>
      </c>
      <c r="M74" s="160">
        <f>G74*(1+L74/100)</f>
        <v>0</v>
      </c>
      <c r="N74" s="159">
        <v>1.8500000000000001E-3</v>
      </c>
      <c r="O74" s="159">
        <f>ROUND(E74*N74,2)</f>
        <v>0.44</v>
      </c>
      <c r="P74" s="159">
        <v>0</v>
      </c>
      <c r="Q74" s="159">
        <f>ROUND(E74*P74,2)</f>
        <v>0</v>
      </c>
      <c r="R74" s="160" t="s">
        <v>210</v>
      </c>
      <c r="S74" s="160" t="s">
        <v>121</v>
      </c>
      <c r="T74" s="160" t="s">
        <v>211</v>
      </c>
      <c r="U74" s="160">
        <v>0</v>
      </c>
      <c r="V74" s="160">
        <f>ROUND(E74*U74,2)</f>
        <v>0</v>
      </c>
      <c r="W74" s="160"/>
      <c r="X74" s="160" t="s">
        <v>156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157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61" t="s">
        <v>212</v>
      </c>
      <c r="D75" s="262"/>
      <c r="E75" s="262"/>
      <c r="F75" s="262"/>
      <c r="G75" s="262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145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87" t="s">
        <v>213</v>
      </c>
      <c r="D76" s="162"/>
      <c r="E76" s="163">
        <v>235.2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126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3">
        <v>24</v>
      </c>
      <c r="B77" s="174" t="s">
        <v>214</v>
      </c>
      <c r="C77" s="186" t="s">
        <v>215</v>
      </c>
      <c r="D77" s="175" t="s">
        <v>120</v>
      </c>
      <c r="E77" s="176">
        <v>231</v>
      </c>
      <c r="F77" s="177"/>
      <c r="G77" s="178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15</v>
      </c>
      <c r="M77" s="160">
        <f>G77*(1+L77/100)</f>
        <v>0</v>
      </c>
      <c r="N77" s="159">
        <v>5.0000000000000001E-4</v>
      </c>
      <c r="O77" s="159">
        <f>ROUND(E77*N77,2)</f>
        <v>0.12</v>
      </c>
      <c r="P77" s="159">
        <v>0</v>
      </c>
      <c r="Q77" s="159">
        <f>ROUND(E77*P77,2)</f>
        <v>0</v>
      </c>
      <c r="R77" s="160" t="s">
        <v>210</v>
      </c>
      <c r="S77" s="160" t="s">
        <v>121</v>
      </c>
      <c r="T77" s="160" t="s">
        <v>211</v>
      </c>
      <c r="U77" s="160">
        <v>0</v>
      </c>
      <c r="V77" s="160">
        <f>ROUND(E77*U77,2)</f>
        <v>0</v>
      </c>
      <c r="W77" s="160"/>
      <c r="X77" s="160" t="s">
        <v>156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157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261" t="s">
        <v>216</v>
      </c>
      <c r="D78" s="262"/>
      <c r="E78" s="262"/>
      <c r="F78" s="262"/>
      <c r="G78" s="262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145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7" t="s">
        <v>217</v>
      </c>
      <c r="D79" s="162"/>
      <c r="E79" s="163">
        <v>231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126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9">
        <v>25</v>
      </c>
      <c r="B80" s="180" t="s">
        <v>218</v>
      </c>
      <c r="C80" s="188" t="s">
        <v>219</v>
      </c>
      <c r="D80" s="181" t="s">
        <v>193</v>
      </c>
      <c r="E80" s="182">
        <v>0.99831000000000003</v>
      </c>
      <c r="F80" s="183"/>
      <c r="G80" s="184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15</v>
      </c>
      <c r="M80" s="160">
        <f>G80*(1+L80/100)</f>
        <v>0</v>
      </c>
      <c r="N80" s="159">
        <v>0</v>
      </c>
      <c r="O80" s="159">
        <f>ROUND(E80*N80,2)</f>
        <v>0</v>
      </c>
      <c r="P80" s="159">
        <v>0</v>
      </c>
      <c r="Q80" s="159">
        <f>ROUND(E80*P80,2)</f>
        <v>0</v>
      </c>
      <c r="R80" s="160"/>
      <c r="S80" s="160" t="s">
        <v>121</v>
      </c>
      <c r="T80" s="160" t="s">
        <v>122</v>
      </c>
      <c r="U80" s="160">
        <v>1.609</v>
      </c>
      <c r="V80" s="160">
        <f>ROUND(E80*U80,2)</f>
        <v>1.61</v>
      </c>
      <c r="W80" s="160"/>
      <c r="X80" s="160" t="s">
        <v>194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195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">
      <c r="A81" s="166" t="s">
        <v>116</v>
      </c>
      <c r="B81" s="167" t="s">
        <v>78</v>
      </c>
      <c r="C81" s="185" t="s">
        <v>79</v>
      </c>
      <c r="D81" s="168"/>
      <c r="E81" s="169"/>
      <c r="F81" s="170"/>
      <c r="G81" s="171">
        <f>SUMIF(AG82:AG89,"&lt;&gt;NOR",G82:G89)</f>
        <v>0</v>
      </c>
      <c r="H81" s="165"/>
      <c r="I81" s="165">
        <f>SUM(I82:I89)</f>
        <v>0</v>
      </c>
      <c r="J81" s="165"/>
      <c r="K81" s="165">
        <f>SUM(K82:K89)</f>
        <v>0</v>
      </c>
      <c r="L81" s="165"/>
      <c r="M81" s="165">
        <f>SUM(M82:M89)</f>
        <v>0</v>
      </c>
      <c r="N81" s="164"/>
      <c r="O81" s="164">
        <f>SUM(O82:O89)</f>
        <v>0.22999999999999998</v>
      </c>
      <c r="P81" s="164"/>
      <c r="Q81" s="164">
        <f>SUM(Q82:Q89)</f>
        <v>0</v>
      </c>
      <c r="R81" s="165"/>
      <c r="S81" s="165"/>
      <c r="T81" s="165"/>
      <c r="U81" s="165"/>
      <c r="V81" s="165">
        <f>SUM(V82:V89)</f>
        <v>40.949999999999996</v>
      </c>
      <c r="W81" s="165"/>
      <c r="X81" s="165"/>
      <c r="AG81" t="s">
        <v>117</v>
      </c>
    </row>
    <row r="82" spans="1:60" ht="22.5" outlineLevel="1" x14ac:dyDescent="0.2">
      <c r="A82" s="173">
        <v>26</v>
      </c>
      <c r="B82" s="174" t="s">
        <v>220</v>
      </c>
      <c r="C82" s="186" t="s">
        <v>221</v>
      </c>
      <c r="D82" s="175" t="s">
        <v>143</v>
      </c>
      <c r="E82" s="176">
        <v>155</v>
      </c>
      <c r="F82" s="177"/>
      <c r="G82" s="178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15</v>
      </c>
      <c r="M82" s="160">
        <f>G82*(1+L82/100)</f>
        <v>0</v>
      </c>
      <c r="N82" s="159">
        <v>1.16E-3</v>
      </c>
      <c r="O82" s="159">
        <f>ROUND(E82*N82,2)</f>
        <v>0.18</v>
      </c>
      <c r="P82" s="159">
        <v>0</v>
      </c>
      <c r="Q82" s="159">
        <f>ROUND(E82*P82,2)</f>
        <v>0</v>
      </c>
      <c r="R82" s="160"/>
      <c r="S82" s="160" t="s">
        <v>155</v>
      </c>
      <c r="T82" s="160" t="s">
        <v>122</v>
      </c>
      <c r="U82" s="160">
        <v>0.21</v>
      </c>
      <c r="V82" s="160">
        <f>ROUND(E82*U82,2)</f>
        <v>32.549999999999997</v>
      </c>
      <c r="W82" s="160"/>
      <c r="X82" s="160" t="s">
        <v>123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124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261" t="s">
        <v>222</v>
      </c>
      <c r="D83" s="262"/>
      <c r="E83" s="262"/>
      <c r="F83" s="262"/>
      <c r="G83" s="262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145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7" t="s">
        <v>223</v>
      </c>
      <c r="D84" s="162"/>
      <c r="E84" s="163">
        <v>93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126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7" t="s">
        <v>224</v>
      </c>
      <c r="D85" s="162"/>
      <c r="E85" s="163">
        <v>62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126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73">
        <v>27</v>
      </c>
      <c r="B86" s="174" t="s">
        <v>225</v>
      </c>
      <c r="C86" s="186" t="s">
        <v>221</v>
      </c>
      <c r="D86" s="175" t="s">
        <v>143</v>
      </c>
      <c r="E86" s="176">
        <v>40</v>
      </c>
      <c r="F86" s="177"/>
      <c r="G86" s="178">
        <f>ROUND(E86*F86,2)</f>
        <v>0</v>
      </c>
      <c r="H86" s="161"/>
      <c r="I86" s="160">
        <f>ROUND(E86*H86,2)</f>
        <v>0</v>
      </c>
      <c r="J86" s="161"/>
      <c r="K86" s="160">
        <f>ROUND(E86*J86,2)</f>
        <v>0</v>
      </c>
      <c r="L86" s="160">
        <v>15</v>
      </c>
      <c r="M86" s="160">
        <f>G86*(1+L86/100)</f>
        <v>0</v>
      </c>
      <c r="N86" s="159">
        <v>1.16E-3</v>
      </c>
      <c r="O86" s="159">
        <f>ROUND(E86*N86,2)</f>
        <v>0.05</v>
      </c>
      <c r="P86" s="159">
        <v>0</v>
      </c>
      <c r="Q86" s="159">
        <f>ROUND(E86*P86,2)</f>
        <v>0</v>
      </c>
      <c r="R86" s="160"/>
      <c r="S86" s="160" t="s">
        <v>155</v>
      </c>
      <c r="T86" s="160" t="s">
        <v>122</v>
      </c>
      <c r="U86" s="160">
        <v>0.21</v>
      </c>
      <c r="V86" s="160">
        <f>ROUND(E86*U86,2)</f>
        <v>8.4</v>
      </c>
      <c r="W86" s="160"/>
      <c r="X86" s="160" t="s">
        <v>123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124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61" t="s">
        <v>226</v>
      </c>
      <c r="D87" s="262"/>
      <c r="E87" s="262"/>
      <c r="F87" s="262"/>
      <c r="G87" s="262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145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7" t="s">
        <v>227</v>
      </c>
      <c r="D88" s="162"/>
      <c r="E88" s="163">
        <v>24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126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87" t="s">
        <v>228</v>
      </c>
      <c r="D89" s="162"/>
      <c r="E89" s="163">
        <v>16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/>
      <c r="AG89" s="150" t="s">
        <v>126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6" t="s">
        <v>116</v>
      </c>
      <c r="B90" s="167" t="s">
        <v>80</v>
      </c>
      <c r="C90" s="185" t="s">
        <v>81</v>
      </c>
      <c r="D90" s="168"/>
      <c r="E90" s="169"/>
      <c r="F90" s="170"/>
      <c r="G90" s="171">
        <f>SUMIF(AG91:AG94,"&lt;&gt;NOR",G91:G94)</f>
        <v>0</v>
      </c>
      <c r="H90" s="165"/>
      <c r="I90" s="165">
        <f>SUM(I91:I94)</f>
        <v>0</v>
      </c>
      <c r="J90" s="165"/>
      <c r="K90" s="165">
        <f>SUM(K91:K94)</f>
        <v>0</v>
      </c>
      <c r="L90" s="165"/>
      <c r="M90" s="165">
        <f>SUM(M91:M94)</f>
        <v>0</v>
      </c>
      <c r="N90" s="164"/>
      <c r="O90" s="164">
        <f>SUM(O91:O94)</f>
        <v>0</v>
      </c>
      <c r="P90" s="164"/>
      <c r="Q90" s="164">
        <f>SUM(Q91:Q94)</f>
        <v>0</v>
      </c>
      <c r="R90" s="165"/>
      <c r="S90" s="165"/>
      <c r="T90" s="165"/>
      <c r="U90" s="165"/>
      <c r="V90" s="165">
        <f>SUM(V91:V94)</f>
        <v>33.6</v>
      </c>
      <c r="W90" s="165"/>
      <c r="X90" s="165"/>
      <c r="AG90" t="s">
        <v>117</v>
      </c>
    </row>
    <row r="91" spans="1:60" outlineLevel="1" x14ac:dyDescent="0.2">
      <c r="A91" s="173">
        <v>28</v>
      </c>
      <c r="B91" s="174" t="s">
        <v>229</v>
      </c>
      <c r="C91" s="186" t="s">
        <v>230</v>
      </c>
      <c r="D91" s="175" t="s">
        <v>231</v>
      </c>
      <c r="E91" s="176">
        <v>30</v>
      </c>
      <c r="F91" s="177"/>
      <c r="G91" s="178">
        <f>ROUND(E91*F91,2)</f>
        <v>0</v>
      </c>
      <c r="H91" s="161"/>
      <c r="I91" s="160">
        <f>ROUND(E91*H91,2)</f>
        <v>0</v>
      </c>
      <c r="J91" s="161"/>
      <c r="K91" s="160">
        <f>ROUND(E91*J91,2)</f>
        <v>0</v>
      </c>
      <c r="L91" s="160">
        <v>15</v>
      </c>
      <c r="M91" s="160">
        <f>G91*(1+L91/100)</f>
        <v>0</v>
      </c>
      <c r="N91" s="159">
        <v>5.0000000000000002E-5</v>
      </c>
      <c r="O91" s="159">
        <f>ROUND(E91*N91,2)</f>
        <v>0</v>
      </c>
      <c r="P91" s="159">
        <v>0</v>
      </c>
      <c r="Q91" s="159">
        <f>ROUND(E91*P91,2)</f>
        <v>0</v>
      </c>
      <c r="R91" s="160"/>
      <c r="S91" s="160" t="s">
        <v>155</v>
      </c>
      <c r="T91" s="160" t="s">
        <v>122</v>
      </c>
      <c r="U91" s="160">
        <v>1.1200000000000001</v>
      </c>
      <c r="V91" s="160">
        <f>ROUND(E91*U91,2)</f>
        <v>33.6</v>
      </c>
      <c r="W91" s="160"/>
      <c r="X91" s="160" t="s">
        <v>123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124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261" t="s">
        <v>232</v>
      </c>
      <c r="D92" s="262"/>
      <c r="E92" s="262"/>
      <c r="F92" s="262"/>
      <c r="G92" s="262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145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272" t="s">
        <v>233</v>
      </c>
      <c r="D93" s="273"/>
      <c r="E93" s="273"/>
      <c r="F93" s="273"/>
      <c r="G93" s="273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145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87" t="s">
        <v>234</v>
      </c>
      <c r="D94" s="162"/>
      <c r="E94" s="163">
        <v>30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50"/>
      <c r="Z94" s="150"/>
      <c r="AA94" s="150"/>
      <c r="AB94" s="150"/>
      <c r="AC94" s="150"/>
      <c r="AD94" s="150"/>
      <c r="AE94" s="150"/>
      <c r="AF94" s="150"/>
      <c r="AG94" s="150" t="s">
        <v>126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x14ac:dyDescent="0.2">
      <c r="A95" s="166" t="s">
        <v>116</v>
      </c>
      <c r="B95" s="167" t="s">
        <v>82</v>
      </c>
      <c r="C95" s="185" t="s">
        <v>83</v>
      </c>
      <c r="D95" s="168"/>
      <c r="E95" s="169"/>
      <c r="F95" s="170"/>
      <c r="G95" s="171">
        <f>SUMIF(AG96:AG108,"&lt;&gt;NOR",G96:G108)</f>
        <v>0</v>
      </c>
      <c r="H95" s="165"/>
      <c r="I95" s="165">
        <f>SUM(I96:I108)</f>
        <v>0</v>
      </c>
      <c r="J95" s="165"/>
      <c r="K95" s="165">
        <f>SUM(K96:K108)</f>
        <v>0</v>
      </c>
      <c r="L95" s="165"/>
      <c r="M95" s="165">
        <f>SUM(M96:M108)</f>
        <v>0</v>
      </c>
      <c r="N95" s="164"/>
      <c r="O95" s="164">
        <f>SUM(O96:O108)</f>
        <v>0.4</v>
      </c>
      <c r="P95" s="164"/>
      <c r="Q95" s="164">
        <f>SUM(Q96:Q108)</f>
        <v>0</v>
      </c>
      <c r="R95" s="165"/>
      <c r="S95" s="165"/>
      <c r="T95" s="165"/>
      <c r="U95" s="165"/>
      <c r="V95" s="165">
        <f>SUM(V96:V108)</f>
        <v>8.7899999999999991</v>
      </c>
      <c r="W95" s="165"/>
      <c r="X95" s="165"/>
      <c r="AG95" t="s">
        <v>117</v>
      </c>
    </row>
    <row r="96" spans="1:60" outlineLevel="1" x14ac:dyDescent="0.2">
      <c r="A96" s="173">
        <v>29</v>
      </c>
      <c r="B96" s="174" t="s">
        <v>235</v>
      </c>
      <c r="C96" s="186" t="s">
        <v>236</v>
      </c>
      <c r="D96" s="175" t="s">
        <v>120</v>
      </c>
      <c r="E96" s="176">
        <v>4.8</v>
      </c>
      <c r="F96" s="177"/>
      <c r="G96" s="178">
        <f>ROUND(E96*F96,2)</f>
        <v>0</v>
      </c>
      <c r="H96" s="161"/>
      <c r="I96" s="160">
        <f>ROUND(E96*H96,2)</f>
        <v>0</v>
      </c>
      <c r="J96" s="161"/>
      <c r="K96" s="160">
        <f>ROUND(E96*J96,2)</f>
        <v>0</v>
      </c>
      <c r="L96" s="160">
        <v>15</v>
      </c>
      <c r="M96" s="160">
        <f>G96*(1+L96/100)</f>
        <v>0</v>
      </c>
      <c r="N96" s="159">
        <v>2.1000000000000001E-4</v>
      </c>
      <c r="O96" s="159">
        <f>ROUND(E96*N96,2)</f>
        <v>0</v>
      </c>
      <c r="P96" s="159">
        <v>0</v>
      </c>
      <c r="Q96" s="159">
        <f>ROUND(E96*P96,2)</f>
        <v>0</v>
      </c>
      <c r="R96" s="160"/>
      <c r="S96" s="160" t="s">
        <v>121</v>
      </c>
      <c r="T96" s="160" t="s">
        <v>122</v>
      </c>
      <c r="U96" s="160">
        <v>0.05</v>
      </c>
      <c r="V96" s="160">
        <f>ROUND(E96*U96,2)</f>
        <v>0.24</v>
      </c>
      <c r="W96" s="160"/>
      <c r="X96" s="160" t="s">
        <v>123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124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87" t="s">
        <v>237</v>
      </c>
      <c r="D97" s="162"/>
      <c r="E97" s="163">
        <v>4.8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126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73">
        <v>30</v>
      </c>
      <c r="B98" s="174" t="s">
        <v>238</v>
      </c>
      <c r="C98" s="186" t="s">
        <v>239</v>
      </c>
      <c r="D98" s="175" t="s">
        <v>143</v>
      </c>
      <c r="E98" s="176">
        <v>40</v>
      </c>
      <c r="F98" s="177"/>
      <c r="G98" s="178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15</v>
      </c>
      <c r="M98" s="160">
        <f>G98*(1+L98/100)</f>
        <v>0</v>
      </c>
      <c r="N98" s="159">
        <v>1.1E-4</v>
      </c>
      <c r="O98" s="159">
        <f>ROUND(E98*N98,2)</f>
        <v>0</v>
      </c>
      <c r="P98" s="159">
        <v>0</v>
      </c>
      <c r="Q98" s="159">
        <f>ROUND(E98*P98,2)</f>
        <v>0</v>
      </c>
      <c r="R98" s="160"/>
      <c r="S98" s="160" t="s">
        <v>121</v>
      </c>
      <c r="T98" s="160" t="s">
        <v>122</v>
      </c>
      <c r="U98" s="160">
        <v>7.0000000000000007E-2</v>
      </c>
      <c r="V98" s="160">
        <f>ROUND(E98*U98,2)</f>
        <v>2.8</v>
      </c>
      <c r="W98" s="160"/>
      <c r="X98" s="160" t="s">
        <v>123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124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261" t="s">
        <v>240</v>
      </c>
      <c r="D99" s="262"/>
      <c r="E99" s="262"/>
      <c r="F99" s="262"/>
      <c r="G99" s="262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145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187" t="s">
        <v>241</v>
      </c>
      <c r="D100" s="162"/>
      <c r="E100" s="163">
        <v>24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126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87" t="s">
        <v>242</v>
      </c>
      <c r="D101" s="162"/>
      <c r="E101" s="163">
        <v>16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126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73">
        <v>31</v>
      </c>
      <c r="B102" s="174" t="s">
        <v>243</v>
      </c>
      <c r="C102" s="186" t="s">
        <v>244</v>
      </c>
      <c r="D102" s="175" t="s">
        <v>120</v>
      </c>
      <c r="E102" s="176">
        <v>4.8</v>
      </c>
      <c r="F102" s="177"/>
      <c r="G102" s="178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15</v>
      </c>
      <c r="M102" s="160">
        <f>G102*(1+L102/100)</f>
        <v>0</v>
      </c>
      <c r="N102" s="159">
        <v>8.0000000000000004E-4</v>
      </c>
      <c r="O102" s="159">
        <f>ROUND(E102*N102,2)</f>
        <v>0</v>
      </c>
      <c r="P102" s="159">
        <v>0</v>
      </c>
      <c r="Q102" s="159">
        <f>ROUND(E102*P102,2)</f>
        <v>0</v>
      </c>
      <c r="R102" s="160"/>
      <c r="S102" s="160" t="s">
        <v>245</v>
      </c>
      <c r="T102" s="160" t="s">
        <v>122</v>
      </c>
      <c r="U102" s="160">
        <v>0</v>
      </c>
      <c r="V102" s="160">
        <f>ROUND(E102*U102,2)</f>
        <v>0</v>
      </c>
      <c r="W102" s="160"/>
      <c r="X102" s="160" t="s">
        <v>123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124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187" t="s">
        <v>140</v>
      </c>
      <c r="D103" s="162"/>
      <c r="E103" s="163">
        <v>4.8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126</v>
      </c>
      <c r="AH103" s="150">
        <v>5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3">
        <v>32</v>
      </c>
      <c r="B104" s="174" t="s">
        <v>246</v>
      </c>
      <c r="C104" s="186" t="s">
        <v>247</v>
      </c>
      <c r="D104" s="175" t="s">
        <v>120</v>
      </c>
      <c r="E104" s="176">
        <v>4.8</v>
      </c>
      <c r="F104" s="177"/>
      <c r="G104" s="178">
        <f>ROUND(E104*F104,2)</f>
        <v>0</v>
      </c>
      <c r="H104" s="161"/>
      <c r="I104" s="160">
        <f>ROUND(E104*H104,2)</f>
        <v>0</v>
      </c>
      <c r="J104" s="161"/>
      <c r="K104" s="160">
        <f>ROUND(E104*J104,2)</f>
        <v>0</v>
      </c>
      <c r="L104" s="160">
        <v>15</v>
      </c>
      <c r="M104" s="160">
        <f>G104*(1+L104/100)</f>
        <v>0</v>
      </c>
      <c r="N104" s="159">
        <v>7.1399999999999996E-3</v>
      </c>
      <c r="O104" s="159">
        <f>ROUND(E104*N104,2)</f>
        <v>0.03</v>
      </c>
      <c r="P104" s="159">
        <v>0</v>
      </c>
      <c r="Q104" s="159">
        <f>ROUND(E104*P104,2)</f>
        <v>0</v>
      </c>
      <c r="R104" s="160"/>
      <c r="S104" s="160" t="s">
        <v>121</v>
      </c>
      <c r="T104" s="160" t="s">
        <v>122</v>
      </c>
      <c r="U104" s="160">
        <v>1.0900000000000001</v>
      </c>
      <c r="V104" s="160">
        <f>ROUND(E104*U104,2)</f>
        <v>5.23</v>
      </c>
      <c r="W104" s="160"/>
      <c r="X104" s="160" t="s">
        <v>123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124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87" t="s">
        <v>248</v>
      </c>
      <c r="D105" s="162"/>
      <c r="E105" s="163">
        <v>4.8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126</v>
      </c>
      <c r="AH105" s="150">
        <v>5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3">
        <v>33</v>
      </c>
      <c r="B106" s="174" t="s">
        <v>249</v>
      </c>
      <c r="C106" s="186" t="s">
        <v>250</v>
      </c>
      <c r="D106" s="175" t="s">
        <v>120</v>
      </c>
      <c r="E106" s="176">
        <v>11.04</v>
      </c>
      <c r="F106" s="177"/>
      <c r="G106" s="178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15</v>
      </c>
      <c r="M106" s="160">
        <f>G106*(1+L106/100)</f>
        <v>0</v>
      </c>
      <c r="N106" s="159">
        <v>3.3500000000000002E-2</v>
      </c>
      <c r="O106" s="159">
        <f>ROUND(E106*N106,2)</f>
        <v>0.37</v>
      </c>
      <c r="P106" s="159">
        <v>0</v>
      </c>
      <c r="Q106" s="159">
        <f>ROUND(E106*P106,2)</f>
        <v>0</v>
      </c>
      <c r="R106" s="160"/>
      <c r="S106" s="160" t="s">
        <v>155</v>
      </c>
      <c r="T106" s="160" t="s">
        <v>211</v>
      </c>
      <c r="U106" s="160">
        <v>0</v>
      </c>
      <c r="V106" s="160">
        <f>ROUND(E106*U106,2)</f>
        <v>0</v>
      </c>
      <c r="W106" s="160"/>
      <c r="X106" s="160" t="s">
        <v>156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157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187" t="s">
        <v>251</v>
      </c>
      <c r="D107" s="162"/>
      <c r="E107" s="163">
        <v>11.04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126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9">
        <v>34</v>
      </c>
      <c r="B108" s="180" t="s">
        <v>252</v>
      </c>
      <c r="C108" s="188" t="s">
        <v>253</v>
      </c>
      <c r="D108" s="181" t="s">
        <v>193</v>
      </c>
      <c r="E108" s="182">
        <v>0.41336000000000001</v>
      </c>
      <c r="F108" s="183"/>
      <c r="G108" s="184">
        <f>ROUND(E108*F108,2)</f>
        <v>0</v>
      </c>
      <c r="H108" s="161"/>
      <c r="I108" s="160">
        <f>ROUND(E108*H108,2)</f>
        <v>0</v>
      </c>
      <c r="J108" s="161"/>
      <c r="K108" s="160">
        <f>ROUND(E108*J108,2)</f>
        <v>0</v>
      </c>
      <c r="L108" s="160">
        <v>15</v>
      </c>
      <c r="M108" s="160">
        <f>G108*(1+L108/100)</f>
        <v>0</v>
      </c>
      <c r="N108" s="159">
        <v>0</v>
      </c>
      <c r="O108" s="159">
        <f>ROUND(E108*N108,2)</f>
        <v>0</v>
      </c>
      <c r="P108" s="159">
        <v>0</v>
      </c>
      <c r="Q108" s="159">
        <f>ROUND(E108*P108,2)</f>
        <v>0</v>
      </c>
      <c r="R108" s="160"/>
      <c r="S108" s="160" t="s">
        <v>121</v>
      </c>
      <c r="T108" s="160" t="s">
        <v>122</v>
      </c>
      <c r="U108" s="160">
        <v>1.2649999999999999</v>
      </c>
      <c r="V108" s="160">
        <f>ROUND(E108*U108,2)</f>
        <v>0.52</v>
      </c>
      <c r="W108" s="160"/>
      <c r="X108" s="160" t="s">
        <v>194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195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x14ac:dyDescent="0.2">
      <c r="A109" s="166" t="s">
        <v>116</v>
      </c>
      <c r="B109" s="167" t="s">
        <v>84</v>
      </c>
      <c r="C109" s="185" t="s">
        <v>85</v>
      </c>
      <c r="D109" s="168"/>
      <c r="E109" s="169"/>
      <c r="F109" s="170"/>
      <c r="G109" s="171">
        <f>SUMIF(AG110:AG126,"&lt;&gt;NOR",G110:G126)</f>
        <v>0</v>
      </c>
      <c r="H109" s="165"/>
      <c r="I109" s="165">
        <f>SUM(I110:I126)</f>
        <v>0</v>
      </c>
      <c r="J109" s="165"/>
      <c r="K109" s="165">
        <f>SUM(K110:K126)</f>
        <v>0</v>
      </c>
      <c r="L109" s="165"/>
      <c r="M109" s="165">
        <f>SUM(M110:M126)</f>
        <v>0</v>
      </c>
      <c r="N109" s="164"/>
      <c r="O109" s="164">
        <f>SUM(O110:O126)</f>
        <v>0.29000000000000004</v>
      </c>
      <c r="P109" s="164"/>
      <c r="Q109" s="164">
        <f>SUM(Q110:Q126)</f>
        <v>0</v>
      </c>
      <c r="R109" s="165"/>
      <c r="S109" s="165"/>
      <c r="T109" s="165"/>
      <c r="U109" s="165"/>
      <c r="V109" s="165">
        <f>SUM(V110:V126)</f>
        <v>196.12</v>
      </c>
      <c r="W109" s="165"/>
      <c r="X109" s="165"/>
      <c r="AG109" t="s">
        <v>117</v>
      </c>
    </row>
    <row r="110" spans="1:60" outlineLevel="1" x14ac:dyDescent="0.2">
      <c r="A110" s="173">
        <v>35</v>
      </c>
      <c r="B110" s="174" t="s">
        <v>254</v>
      </c>
      <c r="C110" s="186" t="s">
        <v>255</v>
      </c>
      <c r="D110" s="175" t="s">
        <v>120</v>
      </c>
      <c r="E110" s="176">
        <v>653.70000000000005</v>
      </c>
      <c r="F110" s="177"/>
      <c r="G110" s="178">
        <f>ROUND(E110*F110,2)</f>
        <v>0</v>
      </c>
      <c r="H110" s="161"/>
      <c r="I110" s="160">
        <f>ROUND(E110*H110,2)</f>
        <v>0</v>
      </c>
      <c r="J110" s="161"/>
      <c r="K110" s="160">
        <f>ROUND(E110*J110,2)</f>
        <v>0</v>
      </c>
      <c r="L110" s="160">
        <v>15</v>
      </c>
      <c r="M110" s="160">
        <f>G110*(1+L110/100)</f>
        <v>0</v>
      </c>
      <c r="N110" s="159">
        <v>1.0000000000000001E-5</v>
      </c>
      <c r="O110" s="159">
        <f>ROUND(E110*N110,2)</f>
        <v>0.01</v>
      </c>
      <c r="P110" s="159">
        <v>0</v>
      </c>
      <c r="Q110" s="159">
        <f>ROUND(E110*P110,2)</f>
        <v>0</v>
      </c>
      <c r="R110" s="160"/>
      <c r="S110" s="160" t="s">
        <v>121</v>
      </c>
      <c r="T110" s="160" t="s">
        <v>122</v>
      </c>
      <c r="U110" s="160">
        <v>0.05</v>
      </c>
      <c r="V110" s="160">
        <f>ROUND(E110*U110,2)</f>
        <v>32.69</v>
      </c>
      <c r="W110" s="160"/>
      <c r="X110" s="160" t="s">
        <v>123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124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187" t="s">
        <v>256</v>
      </c>
      <c r="D111" s="162"/>
      <c r="E111" s="163"/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126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87" t="s">
        <v>257</v>
      </c>
      <c r="D112" s="162"/>
      <c r="E112" s="163">
        <v>202.5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126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87" t="s">
        <v>258</v>
      </c>
      <c r="D113" s="162"/>
      <c r="E113" s="163">
        <v>90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126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87" t="s">
        <v>259</v>
      </c>
      <c r="D114" s="162"/>
      <c r="E114" s="163">
        <v>30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126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7" t="s">
        <v>260</v>
      </c>
      <c r="D115" s="162"/>
      <c r="E115" s="163">
        <v>61.56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126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87" t="s">
        <v>261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126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7" t="s">
        <v>262</v>
      </c>
      <c r="D117" s="162"/>
      <c r="E117" s="163">
        <v>90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126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87" t="s">
        <v>263</v>
      </c>
      <c r="D118" s="162"/>
      <c r="E118" s="163">
        <v>97.2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126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87" t="s">
        <v>264</v>
      </c>
      <c r="D119" s="162"/>
      <c r="E119" s="163">
        <v>20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126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187" t="s">
        <v>265</v>
      </c>
      <c r="D120" s="162"/>
      <c r="E120" s="163">
        <v>10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126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87" t="s">
        <v>266</v>
      </c>
      <c r="D121" s="162"/>
      <c r="E121" s="163">
        <v>27.36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126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87" t="s">
        <v>267</v>
      </c>
      <c r="D122" s="162"/>
      <c r="E122" s="163">
        <v>25.08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126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3">
        <v>36</v>
      </c>
      <c r="B123" s="174" t="s">
        <v>268</v>
      </c>
      <c r="C123" s="186" t="s">
        <v>269</v>
      </c>
      <c r="D123" s="175" t="s">
        <v>120</v>
      </c>
      <c r="E123" s="176">
        <v>653.70000000000005</v>
      </c>
      <c r="F123" s="177"/>
      <c r="G123" s="178">
        <f>ROUND(E123*F123,2)</f>
        <v>0</v>
      </c>
      <c r="H123" s="161"/>
      <c r="I123" s="160">
        <f>ROUND(E123*H123,2)</f>
        <v>0</v>
      </c>
      <c r="J123" s="161"/>
      <c r="K123" s="160">
        <f>ROUND(E123*J123,2)</f>
        <v>0</v>
      </c>
      <c r="L123" s="160">
        <v>15</v>
      </c>
      <c r="M123" s="160">
        <f>G123*(1+L123/100)</f>
        <v>0</v>
      </c>
      <c r="N123" s="159">
        <v>4.2000000000000002E-4</v>
      </c>
      <c r="O123" s="159">
        <f>ROUND(E123*N123,2)</f>
        <v>0.27</v>
      </c>
      <c r="P123" s="159">
        <v>0</v>
      </c>
      <c r="Q123" s="159">
        <f>ROUND(E123*P123,2)</f>
        <v>0</v>
      </c>
      <c r="R123" s="160"/>
      <c r="S123" s="160" t="s">
        <v>121</v>
      </c>
      <c r="T123" s="160" t="s">
        <v>122</v>
      </c>
      <c r="U123" s="160">
        <v>0.2</v>
      </c>
      <c r="V123" s="160">
        <f>ROUND(E123*U123,2)</f>
        <v>130.74</v>
      </c>
      <c r="W123" s="160"/>
      <c r="X123" s="160" t="s">
        <v>123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124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187" t="s">
        <v>270</v>
      </c>
      <c r="D124" s="162"/>
      <c r="E124" s="163">
        <v>653.70000000000005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126</v>
      </c>
      <c r="AH124" s="150">
        <v>5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73">
        <v>37</v>
      </c>
      <c r="B125" s="174" t="s">
        <v>271</v>
      </c>
      <c r="C125" s="186" t="s">
        <v>272</v>
      </c>
      <c r="D125" s="175" t="s">
        <v>120</v>
      </c>
      <c r="E125" s="176">
        <v>653.70000000000005</v>
      </c>
      <c r="F125" s="177"/>
      <c r="G125" s="178">
        <f>ROUND(E125*F125,2)</f>
        <v>0</v>
      </c>
      <c r="H125" s="161"/>
      <c r="I125" s="160">
        <f>ROUND(E125*H125,2)</f>
        <v>0</v>
      </c>
      <c r="J125" s="161"/>
      <c r="K125" s="160">
        <f>ROUND(E125*J125,2)</f>
        <v>0</v>
      </c>
      <c r="L125" s="160">
        <v>15</v>
      </c>
      <c r="M125" s="160">
        <f>G125*(1+L125/100)</f>
        <v>0</v>
      </c>
      <c r="N125" s="159">
        <v>1.0000000000000001E-5</v>
      </c>
      <c r="O125" s="159">
        <f>ROUND(E125*N125,2)</f>
        <v>0.01</v>
      </c>
      <c r="P125" s="159">
        <v>0</v>
      </c>
      <c r="Q125" s="159">
        <f>ROUND(E125*P125,2)</f>
        <v>0</v>
      </c>
      <c r="R125" s="160"/>
      <c r="S125" s="160" t="s">
        <v>121</v>
      </c>
      <c r="T125" s="160" t="s">
        <v>122</v>
      </c>
      <c r="U125" s="160">
        <v>0.05</v>
      </c>
      <c r="V125" s="160">
        <f>ROUND(E125*U125,2)</f>
        <v>32.69</v>
      </c>
      <c r="W125" s="160"/>
      <c r="X125" s="160" t="s">
        <v>123</v>
      </c>
      <c r="Y125" s="150"/>
      <c r="Z125" s="150"/>
      <c r="AA125" s="150"/>
      <c r="AB125" s="150"/>
      <c r="AC125" s="150"/>
      <c r="AD125" s="150"/>
      <c r="AE125" s="150"/>
      <c r="AF125" s="150"/>
      <c r="AG125" s="150" t="s">
        <v>124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87" t="s">
        <v>270</v>
      </c>
      <c r="D126" s="162"/>
      <c r="E126" s="163">
        <v>653.70000000000005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126</v>
      </c>
      <c r="AH126" s="150">
        <v>5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x14ac:dyDescent="0.2">
      <c r="A127" s="166" t="s">
        <v>116</v>
      </c>
      <c r="B127" s="167" t="s">
        <v>86</v>
      </c>
      <c r="C127" s="185" t="s">
        <v>87</v>
      </c>
      <c r="D127" s="168"/>
      <c r="E127" s="169"/>
      <c r="F127" s="170"/>
      <c r="G127" s="171">
        <f>SUMIF(AG128:AG134,"&lt;&gt;NOR",G128:G134)</f>
        <v>0</v>
      </c>
      <c r="H127" s="165"/>
      <c r="I127" s="165">
        <f>SUM(I128:I134)</f>
        <v>0</v>
      </c>
      <c r="J127" s="165"/>
      <c r="K127" s="165">
        <f>SUM(K128:K134)</f>
        <v>0</v>
      </c>
      <c r="L127" s="165"/>
      <c r="M127" s="165">
        <f>SUM(M128:M134)</f>
        <v>0</v>
      </c>
      <c r="N127" s="164"/>
      <c r="O127" s="164">
        <f>SUM(O128:O134)</f>
        <v>0</v>
      </c>
      <c r="P127" s="164"/>
      <c r="Q127" s="164">
        <f>SUM(Q128:Q134)</f>
        <v>0</v>
      </c>
      <c r="R127" s="165"/>
      <c r="S127" s="165"/>
      <c r="T127" s="165"/>
      <c r="U127" s="165"/>
      <c r="V127" s="165">
        <f>SUM(V128:V134)</f>
        <v>23.479999999999997</v>
      </c>
      <c r="W127" s="165"/>
      <c r="X127" s="165"/>
      <c r="AG127" t="s">
        <v>117</v>
      </c>
    </row>
    <row r="128" spans="1:60" outlineLevel="1" x14ac:dyDescent="0.2">
      <c r="A128" s="179">
        <v>38</v>
      </c>
      <c r="B128" s="180" t="s">
        <v>273</v>
      </c>
      <c r="C128" s="188" t="s">
        <v>274</v>
      </c>
      <c r="D128" s="181" t="s">
        <v>193</v>
      </c>
      <c r="E128" s="182">
        <v>4.4016000000000002</v>
      </c>
      <c r="F128" s="183"/>
      <c r="G128" s="184">
        <f t="shared" ref="G128:G134" si="0">ROUND(E128*F128,2)</f>
        <v>0</v>
      </c>
      <c r="H128" s="161"/>
      <c r="I128" s="160">
        <f t="shared" ref="I128:I134" si="1">ROUND(E128*H128,2)</f>
        <v>0</v>
      </c>
      <c r="J128" s="161"/>
      <c r="K128" s="160">
        <f t="shared" ref="K128:K134" si="2">ROUND(E128*J128,2)</f>
        <v>0</v>
      </c>
      <c r="L128" s="160">
        <v>15</v>
      </c>
      <c r="M128" s="160">
        <f t="shared" ref="M128:M134" si="3">G128*(1+L128/100)</f>
        <v>0</v>
      </c>
      <c r="N128" s="159">
        <v>0</v>
      </c>
      <c r="O128" s="159">
        <f t="shared" ref="O128:O134" si="4">ROUND(E128*N128,2)</f>
        <v>0</v>
      </c>
      <c r="P128" s="159">
        <v>0</v>
      </c>
      <c r="Q128" s="159">
        <f t="shared" ref="Q128:Q134" si="5">ROUND(E128*P128,2)</f>
        <v>0</v>
      </c>
      <c r="R128" s="160"/>
      <c r="S128" s="160" t="s">
        <v>121</v>
      </c>
      <c r="T128" s="160" t="s">
        <v>122</v>
      </c>
      <c r="U128" s="160">
        <v>0.93300000000000005</v>
      </c>
      <c r="V128" s="160">
        <f t="shared" ref="V128:V134" si="6">ROUND(E128*U128,2)</f>
        <v>4.1100000000000003</v>
      </c>
      <c r="W128" s="160"/>
      <c r="X128" s="160" t="s">
        <v>275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276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79">
        <v>39</v>
      </c>
      <c r="B129" s="180" t="s">
        <v>277</v>
      </c>
      <c r="C129" s="188" t="s">
        <v>278</v>
      </c>
      <c r="D129" s="181" t="s">
        <v>193</v>
      </c>
      <c r="E129" s="182">
        <v>4.4016000000000002</v>
      </c>
      <c r="F129" s="183"/>
      <c r="G129" s="184">
        <f t="shared" si="0"/>
        <v>0</v>
      </c>
      <c r="H129" s="161"/>
      <c r="I129" s="160">
        <f t="shared" si="1"/>
        <v>0</v>
      </c>
      <c r="J129" s="161"/>
      <c r="K129" s="160">
        <f t="shared" si="2"/>
        <v>0</v>
      </c>
      <c r="L129" s="160">
        <v>15</v>
      </c>
      <c r="M129" s="160">
        <f t="shared" si="3"/>
        <v>0</v>
      </c>
      <c r="N129" s="159">
        <v>0</v>
      </c>
      <c r="O129" s="159">
        <f t="shared" si="4"/>
        <v>0</v>
      </c>
      <c r="P129" s="159">
        <v>0</v>
      </c>
      <c r="Q129" s="159">
        <f t="shared" si="5"/>
        <v>0</v>
      </c>
      <c r="R129" s="160"/>
      <c r="S129" s="160" t="s">
        <v>121</v>
      </c>
      <c r="T129" s="160" t="s">
        <v>122</v>
      </c>
      <c r="U129" s="160">
        <v>2.0089999999999999</v>
      </c>
      <c r="V129" s="160">
        <f t="shared" si="6"/>
        <v>8.84</v>
      </c>
      <c r="W129" s="160"/>
      <c r="X129" s="160" t="s">
        <v>275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276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79">
        <v>40</v>
      </c>
      <c r="B130" s="180" t="s">
        <v>279</v>
      </c>
      <c r="C130" s="188" t="s">
        <v>280</v>
      </c>
      <c r="D130" s="181" t="s">
        <v>193</v>
      </c>
      <c r="E130" s="182">
        <v>4.4016000000000002</v>
      </c>
      <c r="F130" s="183"/>
      <c r="G130" s="184">
        <f t="shared" si="0"/>
        <v>0</v>
      </c>
      <c r="H130" s="161"/>
      <c r="I130" s="160">
        <f t="shared" si="1"/>
        <v>0</v>
      </c>
      <c r="J130" s="161"/>
      <c r="K130" s="160">
        <f t="shared" si="2"/>
        <v>0</v>
      </c>
      <c r="L130" s="160">
        <v>15</v>
      </c>
      <c r="M130" s="160">
        <f t="shared" si="3"/>
        <v>0</v>
      </c>
      <c r="N130" s="159">
        <v>0</v>
      </c>
      <c r="O130" s="159">
        <f t="shared" si="4"/>
        <v>0</v>
      </c>
      <c r="P130" s="159">
        <v>0</v>
      </c>
      <c r="Q130" s="159">
        <f t="shared" si="5"/>
        <v>0</v>
      </c>
      <c r="R130" s="160"/>
      <c r="S130" s="160" t="s">
        <v>121</v>
      </c>
      <c r="T130" s="160" t="s">
        <v>122</v>
      </c>
      <c r="U130" s="160">
        <v>0.95899999999999996</v>
      </c>
      <c r="V130" s="160">
        <f t="shared" si="6"/>
        <v>4.22</v>
      </c>
      <c r="W130" s="160"/>
      <c r="X130" s="160" t="s">
        <v>275</v>
      </c>
      <c r="Y130" s="150"/>
      <c r="Z130" s="150"/>
      <c r="AA130" s="150"/>
      <c r="AB130" s="150"/>
      <c r="AC130" s="150"/>
      <c r="AD130" s="150"/>
      <c r="AE130" s="150"/>
      <c r="AF130" s="150"/>
      <c r="AG130" s="150" t="s">
        <v>276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79">
        <v>41</v>
      </c>
      <c r="B131" s="180" t="s">
        <v>281</v>
      </c>
      <c r="C131" s="188" t="s">
        <v>282</v>
      </c>
      <c r="D131" s="181" t="s">
        <v>193</v>
      </c>
      <c r="E131" s="182">
        <v>4.4016000000000002</v>
      </c>
      <c r="F131" s="183"/>
      <c r="G131" s="184">
        <f t="shared" si="0"/>
        <v>0</v>
      </c>
      <c r="H131" s="161"/>
      <c r="I131" s="160">
        <f t="shared" si="1"/>
        <v>0</v>
      </c>
      <c r="J131" s="161"/>
      <c r="K131" s="160">
        <f t="shared" si="2"/>
        <v>0</v>
      </c>
      <c r="L131" s="160">
        <v>15</v>
      </c>
      <c r="M131" s="160">
        <f t="shared" si="3"/>
        <v>0</v>
      </c>
      <c r="N131" s="159">
        <v>0</v>
      </c>
      <c r="O131" s="159">
        <f t="shared" si="4"/>
        <v>0</v>
      </c>
      <c r="P131" s="159">
        <v>0</v>
      </c>
      <c r="Q131" s="159">
        <f t="shared" si="5"/>
        <v>0</v>
      </c>
      <c r="R131" s="160"/>
      <c r="S131" s="160" t="s">
        <v>121</v>
      </c>
      <c r="T131" s="160" t="s">
        <v>122</v>
      </c>
      <c r="U131" s="160">
        <v>0.49</v>
      </c>
      <c r="V131" s="160">
        <f t="shared" si="6"/>
        <v>2.16</v>
      </c>
      <c r="W131" s="160"/>
      <c r="X131" s="160" t="s">
        <v>275</v>
      </c>
      <c r="Y131" s="150"/>
      <c r="Z131" s="150"/>
      <c r="AA131" s="150"/>
      <c r="AB131" s="150"/>
      <c r="AC131" s="150"/>
      <c r="AD131" s="150"/>
      <c r="AE131" s="150"/>
      <c r="AF131" s="150"/>
      <c r="AG131" s="150" t="s">
        <v>276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79">
        <v>42</v>
      </c>
      <c r="B132" s="180" t="s">
        <v>283</v>
      </c>
      <c r="C132" s="188" t="s">
        <v>284</v>
      </c>
      <c r="D132" s="181" t="s">
        <v>193</v>
      </c>
      <c r="E132" s="182">
        <v>4.4016000000000002</v>
      </c>
      <c r="F132" s="183"/>
      <c r="G132" s="184">
        <f t="shared" si="0"/>
        <v>0</v>
      </c>
      <c r="H132" s="161"/>
      <c r="I132" s="160">
        <f t="shared" si="1"/>
        <v>0</v>
      </c>
      <c r="J132" s="161"/>
      <c r="K132" s="160">
        <f t="shared" si="2"/>
        <v>0</v>
      </c>
      <c r="L132" s="160">
        <v>15</v>
      </c>
      <c r="M132" s="160">
        <f t="shared" si="3"/>
        <v>0</v>
      </c>
      <c r="N132" s="159">
        <v>0</v>
      </c>
      <c r="O132" s="159">
        <f t="shared" si="4"/>
        <v>0</v>
      </c>
      <c r="P132" s="159">
        <v>0</v>
      </c>
      <c r="Q132" s="159">
        <f t="shared" si="5"/>
        <v>0</v>
      </c>
      <c r="R132" s="160"/>
      <c r="S132" s="160" t="s">
        <v>121</v>
      </c>
      <c r="T132" s="160" t="s">
        <v>122</v>
      </c>
      <c r="U132" s="160">
        <v>0</v>
      </c>
      <c r="V132" s="160">
        <f t="shared" si="6"/>
        <v>0</v>
      </c>
      <c r="W132" s="160"/>
      <c r="X132" s="160" t="s">
        <v>275</v>
      </c>
      <c r="Y132" s="150"/>
      <c r="Z132" s="150"/>
      <c r="AA132" s="150"/>
      <c r="AB132" s="150"/>
      <c r="AC132" s="150"/>
      <c r="AD132" s="150"/>
      <c r="AE132" s="150"/>
      <c r="AF132" s="150"/>
      <c r="AG132" s="150" t="s">
        <v>276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79">
        <v>43</v>
      </c>
      <c r="B133" s="180" t="s">
        <v>285</v>
      </c>
      <c r="C133" s="188" t="s">
        <v>286</v>
      </c>
      <c r="D133" s="181" t="s">
        <v>193</v>
      </c>
      <c r="E133" s="182">
        <v>4.4016000000000002</v>
      </c>
      <c r="F133" s="183"/>
      <c r="G133" s="184">
        <f t="shared" si="0"/>
        <v>0</v>
      </c>
      <c r="H133" s="161"/>
      <c r="I133" s="160">
        <f t="shared" si="1"/>
        <v>0</v>
      </c>
      <c r="J133" s="161"/>
      <c r="K133" s="160">
        <f t="shared" si="2"/>
        <v>0</v>
      </c>
      <c r="L133" s="160">
        <v>15</v>
      </c>
      <c r="M133" s="160">
        <f t="shared" si="3"/>
        <v>0</v>
      </c>
      <c r="N133" s="159">
        <v>0</v>
      </c>
      <c r="O133" s="159">
        <f t="shared" si="4"/>
        <v>0</v>
      </c>
      <c r="P133" s="159">
        <v>0</v>
      </c>
      <c r="Q133" s="159">
        <f t="shared" si="5"/>
        <v>0</v>
      </c>
      <c r="R133" s="160"/>
      <c r="S133" s="160" t="s">
        <v>121</v>
      </c>
      <c r="T133" s="160" t="s">
        <v>122</v>
      </c>
      <c r="U133" s="160">
        <v>0.94199999999999995</v>
      </c>
      <c r="V133" s="160">
        <f t="shared" si="6"/>
        <v>4.1500000000000004</v>
      </c>
      <c r="W133" s="160"/>
      <c r="X133" s="160" t="s">
        <v>275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276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79">
        <v>44</v>
      </c>
      <c r="B134" s="180" t="s">
        <v>287</v>
      </c>
      <c r="C134" s="188" t="s">
        <v>288</v>
      </c>
      <c r="D134" s="181" t="s">
        <v>193</v>
      </c>
      <c r="E134" s="182">
        <v>4.4016000000000002</v>
      </c>
      <c r="F134" s="183"/>
      <c r="G134" s="184">
        <f t="shared" si="0"/>
        <v>0</v>
      </c>
      <c r="H134" s="161"/>
      <c r="I134" s="160">
        <f t="shared" si="1"/>
        <v>0</v>
      </c>
      <c r="J134" s="161"/>
      <c r="K134" s="160">
        <f t="shared" si="2"/>
        <v>0</v>
      </c>
      <c r="L134" s="160">
        <v>15</v>
      </c>
      <c r="M134" s="160">
        <f t="shared" si="3"/>
        <v>0</v>
      </c>
      <c r="N134" s="159">
        <v>0</v>
      </c>
      <c r="O134" s="159">
        <f t="shared" si="4"/>
        <v>0</v>
      </c>
      <c r="P134" s="159">
        <v>0</v>
      </c>
      <c r="Q134" s="159">
        <f t="shared" si="5"/>
        <v>0</v>
      </c>
      <c r="R134" s="160"/>
      <c r="S134" s="160" t="s">
        <v>289</v>
      </c>
      <c r="T134" s="160" t="s">
        <v>122</v>
      </c>
      <c r="U134" s="160">
        <v>0</v>
      </c>
      <c r="V134" s="160">
        <f t="shared" si="6"/>
        <v>0</v>
      </c>
      <c r="W134" s="160"/>
      <c r="X134" s="160" t="s">
        <v>275</v>
      </c>
      <c r="Y134" s="150"/>
      <c r="Z134" s="150"/>
      <c r="AA134" s="150"/>
      <c r="AB134" s="150"/>
      <c r="AC134" s="150"/>
      <c r="AD134" s="150"/>
      <c r="AE134" s="150"/>
      <c r="AF134" s="150"/>
      <c r="AG134" s="150" t="s">
        <v>276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x14ac:dyDescent="0.2">
      <c r="A135" s="166" t="s">
        <v>116</v>
      </c>
      <c r="B135" s="167" t="s">
        <v>89</v>
      </c>
      <c r="C135" s="185" t="s">
        <v>29</v>
      </c>
      <c r="D135" s="168"/>
      <c r="E135" s="169"/>
      <c r="F135" s="170"/>
      <c r="G135" s="171">
        <f>SUMIF(AG136:AG138,"&lt;&gt;NOR",G136:G138)</f>
        <v>0</v>
      </c>
      <c r="H135" s="165"/>
      <c r="I135" s="165">
        <f>SUM(I136:I138)</f>
        <v>0</v>
      </c>
      <c r="J135" s="165"/>
      <c r="K135" s="165">
        <f>SUM(K136:K138)</f>
        <v>0</v>
      </c>
      <c r="L135" s="165"/>
      <c r="M135" s="165">
        <f>SUM(M136:M138)</f>
        <v>0</v>
      </c>
      <c r="N135" s="164"/>
      <c r="O135" s="164">
        <f>SUM(O136:O138)</f>
        <v>0</v>
      </c>
      <c r="P135" s="164"/>
      <c r="Q135" s="164">
        <f>SUM(Q136:Q138)</f>
        <v>0</v>
      </c>
      <c r="R135" s="165"/>
      <c r="S135" s="165"/>
      <c r="T135" s="165"/>
      <c r="U135" s="165"/>
      <c r="V135" s="165">
        <f>SUM(V136:V138)</f>
        <v>0</v>
      </c>
      <c r="W135" s="165"/>
      <c r="X135" s="165"/>
      <c r="AG135" t="s">
        <v>117</v>
      </c>
    </row>
    <row r="136" spans="1:60" outlineLevel="1" x14ac:dyDescent="0.2">
      <c r="A136" s="179">
        <v>45</v>
      </c>
      <c r="B136" s="180" t="s">
        <v>290</v>
      </c>
      <c r="C136" s="188" t="s">
        <v>291</v>
      </c>
      <c r="D136" s="181" t="s">
        <v>292</v>
      </c>
      <c r="E136" s="182">
        <v>1</v>
      </c>
      <c r="F136" s="183"/>
      <c r="G136" s="184">
        <f>ROUND(E136*F136,2)</f>
        <v>0</v>
      </c>
      <c r="H136" s="161"/>
      <c r="I136" s="160">
        <f>ROUND(E136*H136,2)</f>
        <v>0</v>
      </c>
      <c r="J136" s="161"/>
      <c r="K136" s="160">
        <f>ROUND(E136*J136,2)</f>
        <v>0</v>
      </c>
      <c r="L136" s="160">
        <v>15</v>
      </c>
      <c r="M136" s="160">
        <f>G136*(1+L136/100)</f>
        <v>0</v>
      </c>
      <c r="N136" s="159">
        <v>0</v>
      </c>
      <c r="O136" s="159">
        <f>ROUND(E136*N136,2)</f>
        <v>0</v>
      </c>
      <c r="P136" s="159">
        <v>0</v>
      </c>
      <c r="Q136" s="159">
        <f>ROUND(E136*P136,2)</f>
        <v>0</v>
      </c>
      <c r="R136" s="160"/>
      <c r="S136" s="160" t="s">
        <v>121</v>
      </c>
      <c r="T136" s="160" t="s">
        <v>122</v>
      </c>
      <c r="U136" s="160">
        <v>0</v>
      </c>
      <c r="V136" s="160">
        <f>ROUND(E136*U136,2)</f>
        <v>0</v>
      </c>
      <c r="W136" s="160"/>
      <c r="X136" s="160" t="s">
        <v>293</v>
      </c>
      <c r="Y136" s="150"/>
      <c r="Z136" s="150"/>
      <c r="AA136" s="150"/>
      <c r="AB136" s="150"/>
      <c r="AC136" s="150"/>
      <c r="AD136" s="150"/>
      <c r="AE136" s="150"/>
      <c r="AF136" s="150"/>
      <c r="AG136" s="150" t="s">
        <v>294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79">
        <v>46</v>
      </c>
      <c r="B137" s="180" t="s">
        <v>295</v>
      </c>
      <c r="C137" s="188" t="s">
        <v>296</v>
      </c>
      <c r="D137" s="181" t="s">
        <v>292</v>
      </c>
      <c r="E137" s="182">
        <v>1</v>
      </c>
      <c r="F137" s="183"/>
      <c r="G137" s="184">
        <f>ROUND(E137*F137,2)</f>
        <v>0</v>
      </c>
      <c r="H137" s="161"/>
      <c r="I137" s="160">
        <f>ROUND(E137*H137,2)</f>
        <v>0</v>
      </c>
      <c r="J137" s="161"/>
      <c r="K137" s="160">
        <f>ROUND(E137*J137,2)</f>
        <v>0</v>
      </c>
      <c r="L137" s="160">
        <v>15</v>
      </c>
      <c r="M137" s="160">
        <f>G137*(1+L137/100)</f>
        <v>0</v>
      </c>
      <c r="N137" s="159">
        <v>0</v>
      </c>
      <c r="O137" s="159">
        <f>ROUND(E137*N137,2)</f>
        <v>0</v>
      </c>
      <c r="P137" s="159">
        <v>0</v>
      </c>
      <c r="Q137" s="159">
        <f>ROUND(E137*P137,2)</f>
        <v>0</v>
      </c>
      <c r="R137" s="160"/>
      <c r="S137" s="160" t="s">
        <v>121</v>
      </c>
      <c r="T137" s="160" t="s">
        <v>122</v>
      </c>
      <c r="U137" s="160">
        <v>0</v>
      </c>
      <c r="V137" s="160">
        <f>ROUND(E137*U137,2)</f>
        <v>0</v>
      </c>
      <c r="W137" s="160"/>
      <c r="X137" s="160" t="s">
        <v>293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294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73">
        <v>47</v>
      </c>
      <c r="B138" s="174" t="s">
        <v>297</v>
      </c>
      <c r="C138" s="186" t="s">
        <v>298</v>
      </c>
      <c r="D138" s="175" t="s">
        <v>292</v>
      </c>
      <c r="E138" s="176">
        <v>1</v>
      </c>
      <c r="F138" s="177"/>
      <c r="G138" s="178">
        <f>ROUND(E138*F138,2)</f>
        <v>0</v>
      </c>
      <c r="H138" s="161"/>
      <c r="I138" s="160">
        <f>ROUND(E138*H138,2)</f>
        <v>0</v>
      </c>
      <c r="J138" s="161"/>
      <c r="K138" s="160">
        <f>ROUND(E138*J138,2)</f>
        <v>0</v>
      </c>
      <c r="L138" s="160">
        <v>15</v>
      </c>
      <c r="M138" s="160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60"/>
      <c r="S138" s="160" t="s">
        <v>121</v>
      </c>
      <c r="T138" s="160" t="s">
        <v>122</v>
      </c>
      <c r="U138" s="160">
        <v>0</v>
      </c>
      <c r="V138" s="160">
        <f>ROUND(E138*U138,2)</f>
        <v>0</v>
      </c>
      <c r="W138" s="160"/>
      <c r="X138" s="160" t="s">
        <v>293</v>
      </c>
      <c r="Y138" s="150"/>
      <c r="Z138" s="150"/>
      <c r="AA138" s="150"/>
      <c r="AB138" s="150"/>
      <c r="AC138" s="150"/>
      <c r="AD138" s="150"/>
      <c r="AE138" s="150"/>
      <c r="AF138" s="150"/>
      <c r="AG138" s="150" t="s">
        <v>294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x14ac:dyDescent="0.2">
      <c r="A139" s="3"/>
      <c r="B139" s="4"/>
      <c r="C139" s="18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v>15</v>
      </c>
      <c r="AF139">
        <v>21</v>
      </c>
      <c r="AG139" t="s">
        <v>103</v>
      </c>
    </row>
    <row r="140" spans="1:60" x14ac:dyDescent="0.2">
      <c r="A140" s="153"/>
      <c r="B140" s="154" t="s">
        <v>31</v>
      </c>
      <c r="C140" s="190"/>
      <c r="D140" s="155"/>
      <c r="E140" s="156"/>
      <c r="F140" s="156"/>
      <c r="G140" s="172">
        <f>G8+G17+G34+G48+G51+G61+G63+G81+G90+G95+G109+G127+G135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f>SUMIF(L7:L138,AE139,G7:G138)</f>
        <v>0</v>
      </c>
      <c r="AF140">
        <f>SUMIF(L7:L138,AF139,G7:G138)</f>
        <v>0</v>
      </c>
      <c r="AG140" t="s">
        <v>299</v>
      </c>
    </row>
    <row r="141" spans="1:60" x14ac:dyDescent="0.2">
      <c r="A141" s="3"/>
      <c r="B141" s="4"/>
      <c r="C141" s="189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3"/>
      <c r="B142" s="4"/>
      <c r="C142" s="189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70" t="s">
        <v>300</v>
      </c>
      <c r="B143" s="270"/>
      <c r="C143" s="27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49"/>
      <c r="B144" s="250"/>
      <c r="C144" s="251"/>
      <c r="D144" s="250"/>
      <c r="E144" s="250"/>
      <c r="F144" s="250"/>
      <c r="G144" s="252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G144" t="s">
        <v>301</v>
      </c>
    </row>
    <row r="145" spans="1:33" x14ac:dyDescent="0.2">
      <c r="A145" s="253"/>
      <c r="B145" s="254"/>
      <c r="C145" s="255"/>
      <c r="D145" s="254"/>
      <c r="E145" s="254"/>
      <c r="F145" s="254"/>
      <c r="G145" s="256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53"/>
      <c r="B146" s="254"/>
      <c r="C146" s="255"/>
      <c r="D146" s="254"/>
      <c r="E146" s="254"/>
      <c r="F146" s="254"/>
      <c r="G146" s="256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53"/>
      <c r="B147" s="254"/>
      <c r="C147" s="255"/>
      <c r="D147" s="254"/>
      <c r="E147" s="254"/>
      <c r="F147" s="254"/>
      <c r="G147" s="256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57"/>
      <c r="B148" s="258"/>
      <c r="C148" s="259"/>
      <c r="D148" s="258"/>
      <c r="E148" s="258"/>
      <c r="F148" s="258"/>
      <c r="G148" s="260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3"/>
      <c r="B149" s="4"/>
      <c r="C149" s="189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C150" s="191"/>
      <c r="D150" s="10"/>
      <c r="AG150" t="s">
        <v>302</v>
      </c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NrGOS7zBiUJMArMLJPMKgodDfZTf4beknjfxWTBf0YPs531GS9guV0SrdpUEOOsFTq74ka1ZaoNCot6E1O80Q==" saltValue="iilWfA5pKhhMA0auxn6XLw==" spinCount="100000" sheet="1" objects="1" scenarios="1"/>
  <mergeCells count="17">
    <mergeCell ref="A1:G1"/>
    <mergeCell ref="C2:G2"/>
    <mergeCell ref="C3:G3"/>
    <mergeCell ref="C4:G4"/>
    <mergeCell ref="A143:C143"/>
    <mergeCell ref="C99:G99"/>
    <mergeCell ref="C75:G75"/>
    <mergeCell ref="C78:G78"/>
    <mergeCell ref="C83:G83"/>
    <mergeCell ref="C87:G87"/>
    <mergeCell ref="C92:G92"/>
    <mergeCell ref="C93:G93"/>
    <mergeCell ref="A144:G148"/>
    <mergeCell ref="C24:G24"/>
    <mergeCell ref="C28:G28"/>
    <mergeCell ref="C32:G32"/>
    <mergeCell ref="C68:G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2022-04-14T08:08:29Z</dcterms:modified>
</cp:coreProperties>
</file>